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mc:AlternateContent xmlns:mc="http://schemas.openxmlformats.org/markup-compatibility/2006">
    <mc:Choice Requires="x15">
      <x15ac:absPath xmlns:x15ac="http://schemas.microsoft.com/office/spreadsheetml/2010/11/ac" url="/Users/bwatson/Desktop/Old Desktop/BRET'S_FOLDER/Foothill College/Buildings &amp; Grounds Advisory Committee/Redistribution of Revenue/"/>
    </mc:Choice>
  </mc:AlternateContent>
  <xr:revisionPtr revIDLastSave="0" documentId="8_{325899BC-674F-E04F-9289-0FDBC09C0114}" xr6:coauthVersionLast="47" xr6:coauthVersionMax="47" xr10:uidLastSave="{00000000-0000-0000-0000-000000000000}"/>
  <bookViews>
    <workbookView xWindow="2400" yWindow="500" windowWidth="50640" windowHeight="25620" activeTab="1" xr2:uid="{00000000-000D-0000-FFFF-FFFF00000000}"/>
  </bookViews>
  <sheets>
    <sheet name="By Category" sheetId="1" r:id="rId1"/>
    <sheet name="By Priority Level" sheetId="2" r:id="rId2"/>
    <sheet name="FMP Item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 l="1"/>
  <c r="H58" i="2" l="1"/>
  <c r="H57" i="2"/>
  <c r="H35" i="2"/>
  <c r="H19" i="2"/>
  <c r="H36" i="2"/>
  <c r="H20" i="2"/>
  <c r="H18" i="2"/>
  <c r="H6" i="2"/>
  <c r="H23" i="2"/>
  <c r="H7" i="2"/>
  <c r="H21" i="2"/>
  <c r="H59" i="2" l="1"/>
  <c r="H54" i="2"/>
  <c r="H47" i="1"/>
  <c r="H56" i="1"/>
  <c r="H58" i="1"/>
  <c r="H33" i="1"/>
  <c r="H16" i="1"/>
  <c r="H81" i="1"/>
  <c r="H64" i="1"/>
  <c r="H62" i="1"/>
  <c r="H54" i="1"/>
  <c r="H53" i="1"/>
  <c r="H41" i="1"/>
  <c r="H20" i="1"/>
  <c r="H13" i="1"/>
  <c r="H12" i="1"/>
  <c r="H7" i="1"/>
  <c r="H61" i="2" l="1"/>
  <c r="H65" i="1"/>
  <c r="H59" i="1"/>
  <c r="H37" i="1"/>
  <c r="H83" i="1" l="1"/>
  <c r="H84" i="1" s="1"/>
  <c r="H85" i="1" s="1"/>
  <c r="H62" i="2" l="1"/>
  <c r="H63" i="2" s="1"/>
  <c r="H64" i="2" s="1"/>
  <c r="H86" i="1"/>
</calcChain>
</file>

<file path=xl/sharedStrings.xml><?xml version="1.0" encoding="utf-8"?>
<sst xmlns="http://schemas.openxmlformats.org/spreadsheetml/2006/main" count="936" uniqueCount="369">
  <si>
    <t>FMP #</t>
  </si>
  <si>
    <t>Priority Level</t>
  </si>
  <si>
    <t>Description of FOOTHILL - SUNNYVALE Projects</t>
  </si>
  <si>
    <t>Proposed Budget</t>
  </si>
  <si>
    <t>BOND REQUIRED</t>
  </si>
  <si>
    <t>I a</t>
  </si>
  <si>
    <t>Infrastructure Bond</t>
  </si>
  <si>
    <t>Environmental Impact Report</t>
  </si>
  <si>
    <t>I b</t>
  </si>
  <si>
    <t>Swing Space (Not FF&amp;E)</t>
  </si>
  <si>
    <t>Are there any current vacant facilities that can be used that may save some $$.  For bond at this scale - recommend $3 - $5 million.  ($100,000 per portable with infrastructure in place - meaning electrical, data, fire alarm exists.  There is additional costs for water/sewer and restroom facilities.)  Location for portable depends on user groups (is it faculty/staff; bond staff; etc.); proximity to campus needs?; could look at parking lot 4 across from KCI (where print shop is currently located) for options; could look at tennis court locations for bond team; look at vacant dean offices.</t>
  </si>
  <si>
    <t>New</t>
  </si>
  <si>
    <t>I c</t>
  </si>
  <si>
    <t>BOND REQUIRED CATEGORY TOTAL</t>
  </si>
  <si>
    <r>
      <t>Category</t>
    </r>
    <r>
      <rPr>
        <b/>
        <sz val="12"/>
        <color theme="1" tint="0.34998626667073579"/>
        <rFont val="Arial Narrow"/>
        <family val="2"/>
      </rPr>
      <t>*</t>
    </r>
  </si>
  <si>
    <t>Investigation of how to implement the infrastructure projects - rerouting distribution systems for utilities (determining pathways and how to ensure that the Phasing of the projects can ensure campus can continue to be used) - what is the 10-15 year plan.  Re-routing lends itself to better serve the campus.</t>
  </si>
  <si>
    <t>Heating &amp; Cooling</t>
  </si>
  <si>
    <t>A</t>
  </si>
  <si>
    <t>D24</t>
  </si>
  <si>
    <t>59, 65  &amp; 66</t>
  </si>
  <si>
    <t>II a</t>
  </si>
  <si>
    <t>Infrastructure</t>
  </si>
  <si>
    <t>Campus-wide Mechanical Systems Replacement, Central Plant Upgrades &amp; Modifications</t>
  </si>
  <si>
    <t>Prioritization depending on Facility Conditions Assessment; Dependancy on the Energy Master Plan.  Phasing of actual work will be another critical component (over a number of years). If new pathways are established - could be dependent on ADA Transition Plan (where removal of concrete/asphalt would be part of the work).</t>
  </si>
  <si>
    <t>D25</t>
  </si>
  <si>
    <t>I f</t>
  </si>
  <si>
    <t>Campus-wide HVAC Repairs/Replacement.  HVAC piping/line replacement.</t>
  </si>
  <si>
    <t>I d</t>
  </si>
  <si>
    <t>Boiler Repairs/Replacement - Campus wide</t>
  </si>
  <si>
    <t>D42</t>
  </si>
  <si>
    <t>II b</t>
  </si>
  <si>
    <t xml:space="preserve">Natural Gas Service &amp; Distribution </t>
  </si>
  <si>
    <t>Could be combined with other underground work (overall phasing plan).</t>
  </si>
  <si>
    <t>D43</t>
  </si>
  <si>
    <t>II c</t>
  </si>
  <si>
    <t>Electrical Systems Replacement &amp; Repair- Campus-wide (motor control centers, panels, subpanels, transformers, switches)</t>
  </si>
  <si>
    <t>D31</t>
  </si>
  <si>
    <t>II d</t>
  </si>
  <si>
    <t>Replace Building Management System (BMS) Campus-wide</t>
  </si>
  <si>
    <t>Prioritization depending on Facility Conditions Assessment; Dependancy on the Energy Master Plan</t>
  </si>
  <si>
    <t>D20</t>
  </si>
  <si>
    <t>II h</t>
  </si>
  <si>
    <t>Sewer Systems Replacement and Upgrades (Storm and Sanitary)</t>
  </si>
  <si>
    <t>D22</t>
  </si>
  <si>
    <t>45 &amp; 58</t>
  </si>
  <si>
    <t>II e</t>
  </si>
  <si>
    <t xml:space="preserve">Domestic Water Line Renovation </t>
  </si>
  <si>
    <t>D23</t>
  </si>
  <si>
    <t>II f</t>
  </si>
  <si>
    <t>Hydronic Line Repair &amp; Replacement.  Replace original piping as needed, remove and replace ACM (asbestos containing material) insulation throughout.</t>
  </si>
  <si>
    <t>(Part of distribution touching the boilers/BMS/utilities).  Prioritization depending on Facility Conditions Assessment; Dependancy on the Energy Master Plan.  Phasing work will be concern that has to be carefully planned.</t>
  </si>
  <si>
    <t>D27</t>
  </si>
  <si>
    <t>48 &amp; 63</t>
  </si>
  <si>
    <t>I e</t>
  </si>
  <si>
    <t>Campus-wide Roof Repair &amp; Replacement</t>
  </si>
  <si>
    <t>Prioritization depending on Facility Conditions Assessment.</t>
  </si>
  <si>
    <t>II w</t>
  </si>
  <si>
    <t>Utility Vault Repairs &amp; Modifications</t>
  </si>
  <si>
    <t>II n</t>
  </si>
  <si>
    <t>Krause Center for Innovation (KCI) Roof</t>
  </si>
  <si>
    <t>Dome coloring</t>
  </si>
  <si>
    <t>D30</t>
  </si>
  <si>
    <t>II s</t>
  </si>
  <si>
    <t>Photovoltaic (PV) System Component Replacement.</t>
  </si>
  <si>
    <t>Dependent on the Energy Master Plan</t>
  </si>
  <si>
    <t>II q</t>
  </si>
  <si>
    <t>Energy Storage</t>
  </si>
  <si>
    <t>D16</t>
  </si>
  <si>
    <t>64</t>
  </si>
  <si>
    <t>II r</t>
  </si>
  <si>
    <t>Building Upgrades &amp; Repairs</t>
  </si>
  <si>
    <t>I g</t>
  </si>
  <si>
    <t>Gender Neutral Restrooms</t>
  </si>
  <si>
    <t>D38</t>
  </si>
  <si>
    <t>41k &amp; 49</t>
  </si>
  <si>
    <t>II g</t>
  </si>
  <si>
    <t>Irrigation System Repair &amp; Replacement</t>
  </si>
  <si>
    <t>D17</t>
  </si>
  <si>
    <t>III d</t>
  </si>
  <si>
    <t>Building Exterior Repair and Painting</t>
  </si>
  <si>
    <t>Low Priority</t>
  </si>
  <si>
    <t>D11,D12</t>
  </si>
  <si>
    <t>41c</t>
  </si>
  <si>
    <t>Renovate the Small Gym and Fitness Center</t>
  </si>
  <si>
    <t>Repair parking lots &amp; Install Electric Vehicle (EV) charging stations</t>
  </si>
  <si>
    <t>INFRASTRUCTURE CATEGORY TOTAL</t>
  </si>
  <si>
    <t>Category</t>
  </si>
  <si>
    <t>District Cross Ref #</t>
  </si>
  <si>
    <t>D1</t>
  </si>
  <si>
    <t>INFRASTRUCTURE</t>
  </si>
  <si>
    <t>BUILDING REPLACEMENT</t>
  </si>
  <si>
    <t>B</t>
  </si>
  <si>
    <t>I k</t>
  </si>
  <si>
    <t>Building Replacement</t>
  </si>
  <si>
    <t>Employee/Student Housing Complex including Childcare feasibility and site location</t>
  </si>
  <si>
    <t xml:space="preserve">I k </t>
  </si>
  <si>
    <t>Employee/Student Housing Complex including Childcare (partial design and construction)</t>
  </si>
  <si>
    <t>BUILDING REPLACEMENT CATEGORY TOTAL</t>
  </si>
  <si>
    <t xml:space="preserve">ACCESSIBILITY &amp; SAFETY </t>
  </si>
  <si>
    <t>C</t>
  </si>
  <si>
    <t>D14</t>
  </si>
  <si>
    <t>Accessibility &amp; Safety</t>
  </si>
  <si>
    <t>Campus-wide ADA access enhancements, Stadium ADA Improvements</t>
  </si>
  <si>
    <t>II p</t>
  </si>
  <si>
    <t>Review elevator access, repair western entry at lot 5/6 &amp; path south of building 5200</t>
  </si>
  <si>
    <t>Renovate, enhance, and improve accessibility of the walkway from the Student Services building to the uper campus.</t>
  </si>
  <si>
    <t>From Lower Campus complex (steep drive) up to center of campus; and also includes look at adding connection pathway between 8200 &amp; 8600.</t>
  </si>
  <si>
    <t>I m</t>
  </si>
  <si>
    <t>Build an outdoor garden classroom for science classes on the hillside between buildings 8200 &amp; 8600 and develop a walkway connection between the two buildings.  ADA is a primary concern here</t>
  </si>
  <si>
    <t>ADA pathway development with outdoor classroom.</t>
  </si>
  <si>
    <t>41 g</t>
  </si>
  <si>
    <t>I n</t>
  </si>
  <si>
    <t>Remodel ADA compliance of the football field/stadium: ADA accessibility at Eastside seating</t>
  </si>
  <si>
    <t>D21</t>
  </si>
  <si>
    <t>II i</t>
  </si>
  <si>
    <t>Fire Water System/Line Replacement</t>
  </si>
  <si>
    <t>Priority depends on Facilities Conditions Assessment.</t>
  </si>
  <si>
    <t>D44</t>
  </si>
  <si>
    <t>69 &amp; 70</t>
  </si>
  <si>
    <t>II m</t>
  </si>
  <si>
    <t>Fire Alarm &amp; Suppression System Upgrades &amp; Modifications</t>
  </si>
  <si>
    <t>D32</t>
  </si>
  <si>
    <t>II u</t>
  </si>
  <si>
    <t>Campus Roadway Modifications, ADA Pathway Revisions, and Traffic/Circulation Improvements</t>
  </si>
  <si>
    <t>39 &amp; 56</t>
  </si>
  <si>
    <t>I o</t>
  </si>
  <si>
    <t>Campus-wide Lighting Improvements</t>
  </si>
  <si>
    <t>Exterior Pathway Lights (new head/LED); controls?</t>
  </si>
  <si>
    <t>41a</t>
  </si>
  <si>
    <t>II o</t>
  </si>
  <si>
    <t>Pool facility improvements - ADA upgrading, fencing, handrails, land scaping</t>
  </si>
  <si>
    <t>D18</t>
  </si>
  <si>
    <t>3 &amp; 35</t>
  </si>
  <si>
    <t>I p</t>
  </si>
  <si>
    <t>Improve signage and wayfinding (Campuswide)</t>
  </si>
  <si>
    <t>D3</t>
  </si>
  <si>
    <t>III a</t>
  </si>
  <si>
    <t>Smithwick Theatre ADA Upgrades</t>
  </si>
  <si>
    <t>HIGHER PRIORITY: Timing on work depends on De Anza Event Center.</t>
  </si>
  <si>
    <t>30, 31, &amp; 34</t>
  </si>
  <si>
    <t xml:space="preserve">Site Access and Wayfinding Improvements - Upper and Lower Campus Connections </t>
  </si>
  <si>
    <t>ACCESSIBILITY &amp; SAFETY CATEGORY TOTAL</t>
  </si>
  <si>
    <t>TECHNOLOGY</t>
  </si>
  <si>
    <t>D</t>
  </si>
  <si>
    <t>14, 27 &amp; 41f</t>
  </si>
  <si>
    <t>Technology that Supports Education</t>
  </si>
  <si>
    <t xml:space="preserve">Furniture, Fixture &amp; Equipment </t>
  </si>
  <si>
    <t>Data lines, connectivity/outlets in classrooms, labs, and instructional and student support spaces</t>
  </si>
  <si>
    <t>I h</t>
  </si>
  <si>
    <t xml:space="preserve">Campus WIFI connectivity </t>
  </si>
  <si>
    <t>23, 24 &amp; 25</t>
  </si>
  <si>
    <t>Multimedia Refresh-renovate classrooms and conference rooms with upgraded video-teleconferencing capabilities</t>
  </si>
  <si>
    <t>TECHNOLOGY THAT SUPPORTS EDUCATION TOTAL</t>
  </si>
  <si>
    <t>INSTRUCTIONAL SUPPORT</t>
  </si>
  <si>
    <t>E</t>
  </si>
  <si>
    <t>5 &amp; 9</t>
  </si>
  <si>
    <t>I i</t>
  </si>
  <si>
    <t>Instructional and student support facilities modernization</t>
  </si>
  <si>
    <t>Renovate and expand TLC &amp; STEM Success Centers</t>
  </si>
  <si>
    <t>Includes the "atrium" space between 3500 &amp; 3600 (could be accessibility) - HIGH PRIORITY.  Dependent on ADA Transition Plan.  Covering the area to be usable space (interior use)?  Look at cost impact if buildings could be "joined" with a structure?  Existing conditions do not lend itself to be used often (too warm/too much sun)</t>
  </si>
  <si>
    <t>10, 11, 15, &amp; 22</t>
  </si>
  <si>
    <t>III f</t>
  </si>
  <si>
    <t>Renovate and expand Student, Instruction and Student Support Areas</t>
  </si>
  <si>
    <t>II v</t>
  </si>
  <si>
    <t>Develop a multi-use space that includes a Foothill Store, coffee shop, and student study and laundry area</t>
  </si>
  <si>
    <t>I l</t>
  </si>
  <si>
    <t>Student and Faculty Support Center - find a permanent location; include reception area, lobby, and  open floor concept with offices and meeting areas for deans and support staff.</t>
  </si>
  <si>
    <t>I j</t>
  </si>
  <si>
    <t xml:space="preserve">Expand and improve existing classroom facilities </t>
  </si>
  <si>
    <t>Dependent on Facilities Conditions Assessments</t>
  </si>
  <si>
    <t>II t</t>
  </si>
  <si>
    <t>Observatory - upgrades and repairs to automate the dome and telescope to enhance classes that use the facility</t>
  </si>
  <si>
    <t>Could trigger ADA upgrades; abatement; painting; motorized dome controls. (Might fall into FFE for some of the items.)</t>
  </si>
  <si>
    <t>Improve and enhance existing Makersspace classroom</t>
  </si>
  <si>
    <t>1, 12, 28  &amp; 33</t>
  </si>
  <si>
    <t>II j</t>
  </si>
  <si>
    <t>Expand and improve existing open spaces, plazas, outdoor teaching areas, add benches/tables/seating</t>
  </si>
  <si>
    <t>HIGH VISBILITY</t>
  </si>
  <si>
    <t>II l</t>
  </si>
  <si>
    <t>Allied Health Program expansion and rennovations</t>
  </si>
  <si>
    <t>HIGH VISIBILITY ; HIGHER PRIORITY - Equipment &amp; Devices get brought up to date; but the space needs renovations</t>
  </si>
  <si>
    <t>PE Facilities</t>
  </si>
  <si>
    <t>D8</t>
  </si>
  <si>
    <t>III b</t>
  </si>
  <si>
    <t>Pool renovation</t>
  </si>
  <si>
    <t>Pool - leak detection study need/ADA upgrades - higher looking at hot water concerns in restrooms &amp; pool.  Dependent on the overall system review (tie back into the boilers and distribution) &amp; Facilities Conditions Assessment.</t>
  </si>
  <si>
    <t>D9</t>
  </si>
  <si>
    <t>41b</t>
  </si>
  <si>
    <t>II k</t>
  </si>
  <si>
    <t>Pool Locker room renovations, restroom improvements and add gender neutral restrooms</t>
  </si>
  <si>
    <t>41j</t>
  </si>
  <si>
    <t>III c</t>
  </si>
  <si>
    <t>Smithwick and Lohman Theatre - New Audio Systems</t>
  </si>
  <si>
    <t>New Projection Screens were put in. Need to verify the audio system work needed.  The ADA &amp; Seats - Smithwick - needs to be looked at.  ETS/Sharon &amp; Bill M. for discussion.  DEPENDENT on the De Anza Event Center.</t>
  </si>
  <si>
    <t>INSTRUCTIONAL SUPPORT CATEGORY TOTAL</t>
  </si>
  <si>
    <t>Construction Total</t>
  </si>
  <si>
    <t>Minimum Overhead (25%)</t>
  </si>
  <si>
    <t xml:space="preserve">Escalation to Mid-Point (Bond X at 2018 to 2028 is 2023, times 3%/yr) </t>
  </si>
  <si>
    <t>Review escalation cost to current rates</t>
  </si>
  <si>
    <t>TOTAL</t>
  </si>
  <si>
    <t>Categories*</t>
  </si>
  <si>
    <t>Technology that supports education</t>
  </si>
  <si>
    <t>Note:</t>
  </si>
  <si>
    <t>The bond project list is subject to change based on college priorities and funding levels.</t>
  </si>
  <si>
    <t>We are expecting to see a revision of the estimated budget, which will be lower than the $303,005,261 amount shown.</t>
  </si>
  <si>
    <r>
      <rPr>
        <b/>
        <sz val="11"/>
        <color theme="1"/>
        <rFont val="Calibri"/>
        <family val="2"/>
        <scheme val="minor"/>
      </rPr>
      <t>Building Replacement</t>
    </r>
    <r>
      <rPr>
        <sz val="11"/>
        <color theme="1"/>
        <rFont val="Calibri"/>
        <family val="2"/>
        <scheme val="minor"/>
      </rPr>
      <t xml:space="preserve"> </t>
    </r>
  </si>
  <si>
    <t>Planning</t>
  </si>
  <si>
    <t>SAFETY</t>
  </si>
  <si>
    <t>Dependancy</t>
  </si>
  <si>
    <t>FCA</t>
  </si>
  <si>
    <t>EMP</t>
  </si>
  <si>
    <t>Facility Conditions Assessment (FCA)</t>
  </si>
  <si>
    <t>Energy Master Plan (EMP)</t>
  </si>
  <si>
    <t>FCA &amp; EMP</t>
  </si>
  <si>
    <t>Routing plan for distribution - based on Facilities Conditions Assessment &amp; Energy Master Plan</t>
  </si>
  <si>
    <t>If electrification for HVAC (Boilers &amp; Chillers) happens; upgrades to electrical distribution will be required.  Could be combined with other underground work (overall phasing plan).</t>
  </si>
  <si>
    <t>Gas Service</t>
  </si>
  <si>
    <t>Electrical &amp; Data Systems</t>
  </si>
  <si>
    <t>Storm &amp; Sewer</t>
  </si>
  <si>
    <t>Water Systems</t>
  </si>
  <si>
    <t>Accessiblity</t>
  </si>
  <si>
    <t>Building 5800 - following the relocation of ETS, re-purpose building to support college programs and services for student</t>
  </si>
  <si>
    <t>Notes</t>
  </si>
  <si>
    <t>Energy &amp; Sustainability</t>
  </si>
  <si>
    <t>Buildings, Roofs &amp; Misc.</t>
  </si>
  <si>
    <t>TBD</t>
  </si>
  <si>
    <t xml:space="preserve">HIGHER Priority  </t>
  </si>
  <si>
    <t xml:space="preserve">HIGH Priority </t>
  </si>
  <si>
    <t>Keep options open for both on campus and off campus housing</t>
  </si>
  <si>
    <t>Dependent on finding alternative space for ETS.  Opportunity to use space as an instructional and/or student support area.</t>
  </si>
  <si>
    <t>STUDENT NEEDS.  Is there a way to get this close to parking/bus (for laundry)?  Equity - what location would be a great location for this type of gathering spot?  Coffee Shop &amp; Store - considerations with other vendor contracts need to be included in discussion.</t>
  </si>
  <si>
    <t>Higher Priority - Pathways/walkways up to campus (Lot 5/6 entry)</t>
  </si>
  <si>
    <t>Could be part district-wide assessment and not charged to Foothill - discuss at Bond Leadership Team.</t>
  </si>
  <si>
    <t>Subtotal</t>
  </si>
  <si>
    <t>TECHNOLOGY THAT SUPPORTS EDUCATION Subtotal</t>
  </si>
  <si>
    <t>Enhance Existing Student Services Environment</t>
  </si>
  <si>
    <t>Promote the use of existing open spaces for student activities by providing additional benches/tables/seating with umbrellas near the Student Services 8000 building. Renovate Cesar Chavez Plaza to make it a warm and welcoming gathering space for activities and play. Make the Bookstore plaza more inviting utilizing the area as a communal space with permanent stage, more benches, tables, and shade enhancements.</t>
  </si>
  <si>
    <t>Employee/Student Housing, with student housing being a priority and include an area for childcare within the facility – conduct a feasibility study and determine the site location for a housing complex for students and/or employees. Pursue a public/private partnership to fund the construction of the facility.</t>
  </si>
  <si>
    <t>Conduct a feasibility study of the existing Student Services building (8100-8300) to make it more student-friendly. Include murals to create a warmer space consistent with the rest of the campus. Add large signage to building to aid in locating Admissions &amp; Records, Financial Aid, Testing &amp; Assessment, and Counseling.</t>
  </si>
  <si>
    <t>Renovate and enhance the walkway from the Student Services building to the upper campus to provide a safer experience for students and employees, especially those with accessibility concerns. Add a mural on cement walls; consider adding vegetation and reconfiguring walkway while maintaining fire road access.</t>
  </si>
  <si>
    <t>New Lab, Flexible Classroom Spaces, and Student and Instructional Support Centers</t>
  </si>
  <si>
    <t>Renovate and expand STEM Success Center (4200 building) and the Teaching and Learning Center-TLC (3600 building) to provide seamless transition for students seeking tutorial support in all subjects and create a Learning Resource Center space and division that merges the flow of students and services from the Library (3500 building) and TLC (3600 building) and the STEM Success Center (4200 building). Provide space for student cohort rooms, improved and flexible study spaces for small groups, and a teleconference room to support hybrid workshops. The renovated space should also include a cafe and other student support services like a textbook rental location and a bookstore extension.</t>
  </si>
  <si>
    <t>Student and Faculty Support Center - find a permanent location and renovate the space for the instructional deans and support staff; include a reception area, lobby and open floor concept with offices and meeting areas.</t>
  </si>
  <si>
    <t>Allied Health Programs – identify more space for programs like Dental Hygiene, Dental Assisting, Respiratory Therapy and Radiologic Technology and include needed renovations and repairs.</t>
  </si>
  <si>
    <t>Observatory – upgrades and repairs to make the operations of the dome and telescope automated to enhance classes and use of the facility.</t>
  </si>
  <si>
    <t>Renovate/Develop the area between the Library and TLC to include a Student Support Center. Include an expanded food pantry.</t>
  </si>
  <si>
    <t>Create a Dream Center to support Undocumented Students and allies – renovate existing vacant campus space.</t>
  </si>
  <si>
    <t>Create a Multicultural Center where students can celebrate and foster their intersectional identities, provide educational programming, and gather in community to enhance their sense of belonging and connection to the campus.</t>
  </si>
  <si>
    <t>Create a space or structure to honor and acknowledge the Indigenous people of the land on which the college stands. The space should include a visual representation and/or brief history of the native people of this area, with an overall design that welcomes students to gather and engage in the space.</t>
  </si>
  <si>
    <t>Make classrooms more welcoming so they promote and facilitate active learning/community (with rolling desks to support active learning strategies, etc.)</t>
  </si>
  <si>
    <t>Provide furniture, fixtures and equipment to support instruction and student learning.</t>
  </si>
  <si>
    <t>FF&amp;E</t>
  </si>
  <si>
    <t>Service Leadership, Internship, Volunteer, and Career Center where students can engage with employers and explore job opportunities.</t>
  </si>
  <si>
    <t>Improve and enhance existing Makerspace classroom: informal combination of lab, shop, and conference room for learning through hands-on exploration. Makerspaces provide tools and space in a community environment.</t>
  </si>
  <si>
    <t>Campus-wide Wi-Fi access; data connectivity/outlets in classrooms, labs and in student, instruction, and student services support areas.</t>
  </si>
  <si>
    <t>Priority - have $200k in Capital funds</t>
  </si>
  <si>
    <t>Sunnyvale Center Phase II – potential expansion for CTE Programs.</t>
  </si>
  <si>
    <t>Need to improve HVAC system and expand programs at site</t>
  </si>
  <si>
    <t>Building 5800 - Following the relocation of ETS, re-purpose building to support college programs and services for students.</t>
  </si>
  <si>
    <t>Provide New Spaces to Promote Learning and Community for Students and Employees</t>
  </si>
  <si>
    <t>Expansion of Middle College and need for additional space.</t>
  </si>
  <si>
    <t>Completed</t>
  </si>
  <si>
    <t>Already completed with new cubicles and configuration in existing space</t>
  </si>
  <si>
    <t>Develop a multi-use space that includes a Foothill Store, coffee shop, and student study and laundry area.</t>
  </si>
  <si>
    <t>Provide a space for students in Learning Communities to socialize and learn.</t>
  </si>
  <si>
    <t>Develop a Professional Development space with lab for faculty and staff to learn.</t>
  </si>
  <si>
    <t>Look at existing conference rooms</t>
  </si>
  <si>
    <t>Facilities to Support Online Learning Students</t>
  </si>
  <si>
    <t>Ensure that all small and large meeting rooms and selected classrooms are set up, maintained, and upgraded to support effective use of video-teleconferencing/multimedia.</t>
  </si>
  <si>
    <t>Multi Media</t>
  </si>
  <si>
    <t>Part of Measure C &amp; G multi-media refresh</t>
  </si>
  <si>
    <t>Designate and equip room(s) where faculty can schedule in person-proctored testing as well as "remote" proctored testing (computers with video camera) for students who are enrolled in online courses.</t>
  </si>
  <si>
    <t>Check with Kristy and Lene to see if we already have this set up</t>
  </si>
  <si>
    <t>Site Enhancements to Improve Campus Connectivity and Safety</t>
  </si>
  <si>
    <t>Campus ADA upgrades including review of elevator access to all levels of campus. Repair western entry at lot 5/6 &amp; path south of Building 5200; refresh AC walkways; fixes at remaining courtyards; stairs and ramp modernization at pedestrian bridge; allowance for additional miscellaneous fixes.</t>
  </si>
  <si>
    <t>Los Altos Rotary Veterans Plaza - add seating and shade enhancements to the plaza located between buildings 5400 and 5600 to make it more inviting to our veteran and other students.</t>
  </si>
  <si>
    <t>Use FF&amp;E or Capital Fund 400 Funds</t>
  </si>
  <si>
    <t>Develop flexible outdoor areas for collaboration and learning.</t>
  </si>
  <si>
    <t>Build an outdoor garden classroom for science classes on the hillside, between buildings 8200 and 8600 and develop a walkway connection between the two buildings. ADA is a primary concern for this concept.</t>
  </si>
  <si>
    <t>Upper and Lower Campus Connections – accessible walkways between upper and lower campus.</t>
  </si>
  <si>
    <t>Campus Core and New District Office Connection – develop safe pedestrian walk ways and accessible connections between the campus core and the new district office building.</t>
  </si>
  <si>
    <t>Review all pedestrian crossings from parking lots to the campus for safety and ADA compliance.</t>
  </si>
  <si>
    <t>Add and upgrade courtyards/campus benches/seating and shaded areas throughout campus.</t>
  </si>
  <si>
    <t>Improve pedestrian and bike access/pathways.</t>
  </si>
  <si>
    <t>Improve site access, signage and wayfinding.</t>
  </si>
  <si>
    <t>Utilize raised planters with drought-tolerant, native, and/or climate appropriate plant species.</t>
  </si>
  <si>
    <t>N/A</t>
  </si>
  <si>
    <t>May or may not be able to use bond dollars, can use Capital (Fund 400) funds</t>
  </si>
  <si>
    <t>Traffic and Circulation Improvements. Improve signage for one-way traffic flow. Barrier on the loop road by the fire station. Explore traffic calming measures. Lay back slope at ETS Building D120 curve for visibility at turn; complete multiuse path along Loop Road; refresh Loop Road paving and striping.</t>
  </si>
  <si>
    <t>Campus &amp; Building Security Improvements: Including, where appropriate, electronic lock down; emergency phones, duress buttons, security shades, inward opening doors with effective locks, etc.</t>
  </si>
  <si>
    <t>District?</t>
  </si>
  <si>
    <t>Dining Room lighting replacement – replace lighting with energy efficient fixtures.</t>
  </si>
  <si>
    <t>Already being done (November completion)</t>
  </si>
  <si>
    <t>Smithwick Theatre ADA Upgrades.</t>
  </si>
  <si>
    <t>Renovations and Enhancements to Campus Infrastructure</t>
  </si>
  <si>
    <t>Major Facilities Upgrades for Kinesiology/Athletics and Fine Arts and Communication (see below).</t>
  </si>
  <si>
    <t>a. ADA upgrading of Pool fencing, handrails, landscape areas on pool (room deck finishes)</t>
  </si>
  <si>
    <t>b. Locker room renovations – to meet gender neutral requirements – add privacy showers</t>
  </si>
  <si>
    <t>Create new gender neutral restrooms</t>
  </si>
  <si>
    <t>c. Renovate the Small Gym and Fitness Center (Building 2500) and Building 2800</t>
  </si>
  <si>
    <t>d. Replace The Owl Center building with a small multi-purpose structure for storage.</t>
  </si>
  <si>
    <t>III</t>
  </si>
  <si>
    <t>e. Tennis Courts, Sand Volleyball courts, and Weight Room (2900) Renovation. Install lighting for the tennis courts, weight room renovations, and add sand volleyball courts.</t>
  </si>
  <si>
    <t>f. Building 2600 (The Big Gym): Update, refinish floors as necessary, new lighting, new scoreboards.</t>
  </si>
  <si>
    <t>Maintenance for floors &amp; FF&amp;E for Scoreboard</t>
  </si>
  <si>
    <t>g. Remodel for ADA compliance of The Football Field/Stadium: Remodel the changing facilities (2915) and the “Snack Shack.” ADA accessibility at East side seating, new seating.</t>
  </si>
  <si>
    <t xml:space="preserve">Football Field/Stadium bleacher new seating </t>
  </si>
  <si>
    <t>h. New landscaping for Kinesiology/Athletics areas.</t>
  </si>
  <si>
    <t>IV</t>
  </si>
  <si>
    <t>Can District Grounds help?  Use Capital (Fund 400) funds</t>
  </si>
  <si>
    <t>i. Lot 1H/Practice Field: Assess areas around lot for varied use including housing, sports fields and a childcare center.</t>
  </si>
  <si>
    <t>Chancellor has discussed off campus housing</t>
  </si>
  <si>
    <t>j. Smithwick and Lohman Theater audio system upgrades.</t>
  </si>
  <si>
    <t>Have upgraded these systems, ADA should be priority</t>
  </si>
  <si>
    <t>k. Install/replace irrigation in Fine Arts and Theater planter areas and add landscaping.</t>
  </si>
  <si>
    <t xml:space="preserve">II k </t>
  </si>
  <si>
    <t>These areas have been neglected for years-should look to improve them sooner rather than later</t>
  </si>
  <si>
    <t>Building Upgrades &amp; Repairs (Restrooms). Develop a list of original buildings renovated by Measure E, due for renovation/repair again. Upgrade some existing restrooms to gender neutral facilities and add additional gender neutral restrooms.</t>
  </si>
  <si>
    <t>Priority from students</t>
  </si>
  <si>
    <t>Parking upgrades. Repair parking lots paving as needed; EV charging stations; restriping, improve signage, lighting at parking lot signs.</t>
  </si>
  <si>
    <t>Lot 5&amp;6 includes all of this (perhaps 2nd issuance of Measure G Bonds)</t>
  </si>
  <si>
    <t>Storm Water Drainage Improvements. Repair and improve storm drainage campus wide, incorporate new state requirements. Sewer system replacement and upgrades.</t>
  </si>
  <si>
    <t>Water System Replacement &amp; Upgrades. Replace aging system in ACM (asbestos containing material) pipes; separate fire and domestic systems; update and recertify fire sprinklers.</t>
  </si>
  <si>
    <t>Hydronic Line Repair &amp; Replacement. Replace original piping as needed, remove and replace ACM insulation throughout.</t>
  </si>
  <si>
    <t>Tree Removal &amp; Replacement. Remove dangerous trees, replacing dying trees with appropriate species.</t>
  </si>
  <si>
    <t>Non-bond unless part of a capital project</t>
  </si>
  <si>
    <t>Roof Replacement &amp; glulam Beam Repair. Replace fake-shake roofs &amp; glulam beams campus wide. Needs scoping + ongoing replacement; supplement state maintenance funding.</t>
  </si>
  <si>
    <t>Priority</t>
  </si>
  <si>
    <t>Landscape Water Saving Improvements. Upgrade controls for water savings; replace irrigation where needed; replace landscaping if allowed with bond funds.</t>
  </si>
  <si>
    <t>Sustainability</t>
  </si>
  <si>
    <t>Exterior Building Repair and Painting. Repaint building exteriors; supplement state maintenance funding.</t>
  </si>
  <si>
    <t>Photovoltaic (PV) System Component Replacement. Replace inverters, panels, etc.</t>
  </si>
  <si>
    <t>Replace BMS Campus wide (add light sensors). Replace obsolete controls, upgrade for energy savings.</t>
  </si>
  <si>
    <t>Energy Storage.</t>
  </si>
  <si>
    <t>New Krause Center for Innovation (KCI) Roof.</t>
  </si>
  <si>
    <t>Consider using part of new building construction budget towards artwork.</t>
  </si>
  <si>
    <t>Can not use bond funds for artwork - use Foundation/donations</t>
  </si>
  <si>
    <t>Site Improvement - Lighting, Railings, Fencing, Pathways, etc.</t>
  </si>
  <si>
    <t>Path lighting, choose fixtures, extend lighting to dark areas of campus</t>
  </si>
  <si>
    <t>New Fire Water System (to replace existing domestic line connections).</t>
  </si>
  <si>
    <t>Domestic Water Line Renovation.</t>
  </si>
  <si>
    <t>Mechanical Systems Replacement -Campus wide.</t>
  </si>
  <si>
    <t>HVAC System repair and replacement. HVAC piping/line replacement.</t>
  </si>
  <si>
    <t>Boiler Repairs/Replacement - Campus wide.</t>
  </si>
  <si>
    <t>Utility Vault Repairs &amp; Modifications.</t>
  </si>
  <si>
    <t>Roofing &amp; Waterproofing (Building Envelope) Campus wide.</t>
  </si>
  <si>
    <t>Lower Campus - Replacement of Wood Siding.</t>
  </si>
  <si>
    <t>Central Plant Addition of Smithwick &amp; Lohman Theatres.</t>
  </si>
  <si>
    <t>Central Plant Upgrades &amp; Modifications.</t>
  </si>
  <si>
    <t>Natural Gas Service &amp; Distribution.</t>
  </si>
  <si>
    <t>Electrical Systems Replacement - Campus wide (motor control centers, panels, subpanels, transformers, switches).</t>
  </si>
  <si>
    <t>Fire Alarm Upgrades (Panels, Distribution, etc.).</t>
  </si>
  <si>
    <t>Fire Suppression System Upgrades &amp; Modifications.</t>
  </si>
  <si>
    <t>Environmental Impact Report.</t>
  </si>
  <si>
    <t>Swing Space (not Furniture, Fixtures &amp; Equipment).</t>
  </si>
  <si>
    <t>Ask Tom Armstrong when it would be best to identify swing space.</t>
  </si>
  <si>
    <t>Facility Assessment</t>
  </si>
  <si>
    <t>New from District</t>
  </si>
  <si>
    <t>STUDENT NEEDS.  Is there a way to get this close to parking/bus (for laundry)?  Equity - what location would be a great location for this type of gathering spot?  Explore using the Owl Center.  For coffee shop &amp; store - considerations with other vendor contracts need to be included in discussion.</t>
  </si>
  <si>
    <t>21 &amp; 41 d</t>
  </si>
  <si>
    <t>HIGHER PRIORITY - Gender Neutral RR &amp; Gender Neutral Changing Areas inside the locker rooms. ADA upgrades - higher looking at hot water concerns in restrooms &amp; pool.  Dependent on the overall system review (tie back into the boilers and distribution) &amp; Facilities Conditions Assessment.  (Locker Room renovations were around 2003)</t>
  </si>
  <si>
    <t>II x</t>
  </si>
  <si>
    <t>Funding Should come from ETS/Distrit Bond funds</t>
  </si>
  <si>
    <t>HIGH Priority  - improve signage</t>
  </si>
  <si>
    <t>II y</t>
  </si>
  <si>
    <t xml:space="preserve">Currently located in bio-health location; 5200, Look at prior work of the group that utilized Design Thinking model.  </t>
  </si>
  <si>
    <t>48, 54 &amp; 63</t>
  </si>
  <si>
    <t xml:space="preserve">Includes Krause Center dome roof based on R &amp; R agreement on 10/16/2020.  Prioritization depending on Facility Conditions Assessment. </t>
  </si>
  <si>
    <t xml:space="preserve">Currently located in bio-health location; 5200, Look at prior work of the group that utilized Design Thinking model. R &amp; R recommended on 10/16/2020 to move this item to the lowest priority of level II.  The Advisory Council will evaluate the effectiveness of the center.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</si>
</sst>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0" x14ac:knownFonts="1">
    <font>
      <sz val="11"/>
      <color theme="1"/>
      <name val="Calibri"/>
      <family val="2"/>
      <scheme val="minor"/>
    </font>
    <font>
      <b/>
      <sz val="11"/>
      <color theme="1"/>
      <name val="Calibri"/>
      <family val="2"/>
      <scheme val="minor"/>
    </font>
    <font>
      <b/>
      <sz val="12"/>
      <color rgb="FF000000"/>
      <name val="Arial Narrow"/>
      <family val="2"/>
    </font>
    <font>
      <b/>
      <sz val="12"/>
      <color theme="1"/>
      <name val="Calibri"/>
      <family val="2"/>
      <scheme val="minor"/>
    </font>
    <font>
      <b/>
      <sz val="11"/>
      <color rgb="FF000000"/>
      <name val="Arial Narrow"/>
      <family val="2"/>
    </font>
    <font>
      <sz val="11"/>
      <color theme="1"/>
      <name val="Arial Narrow"/>
      <family val="2"/>
    </font>
    <font>
      <b/>
      <sz val="11"/>
      <color rgb="FF0070C0"/>
      <name val="Arial Narrow"/>
      <family val="2"/>
    </font>
    <font>
      <sz val="11"/>
      <color rgb="FF000000"/>
      <name val="Arial Narrow"/>
      <family val="2"/>
    </font>
    <font>
      <b/>
      <i/>
      <sz val="11"/>
      <color theme="1"/>
      <name val="Arial Narrow"/>
      <family val="2"/>
    </font>
    <font>
      <b/>
      <sz val="11"/>
      <color theme="1"/>
      <name val="Arial Narrow"/>
      <family val="2"/>
    </font>
    <font>
      <b/>
      <sz val="12"/>
      <color theme="1" tint="0.34998626667073579"/>
      <name val="Arial Narrow"/>
      <family val="2"/>
    </font>
    <font>
      <b/>
      <sz val="12"/>
      <color theme="1"/>
      <name val="Arial Narrow"/>
      <family val="2"/>
    </font>
    <font>
      <sz val="12"/>
      <color theme="1"/>
      <name val="Calibri"/>
      <family val="2"/>
      <scheme val="minor"/>
    </font>
    <font>
      <sz val="10"/>
      <color theme="1"/>
      <name val="Arial Narrow"/>
      <family val="2"/>
    </font>
    <font>
      <sz val="11"/>
      <name val="Arial Narrow"/>
      <family val="2"/>
    </font>
    <font>
      <b/>
      <i/>
      <sz val="11"/>
      <name val="Arial Narrow"/>
      <family val="2"/>
    </font>
    <font>
      <b/>
      <sz val="11"/>
      <name val="Arial Narrow"/>
      <family val="2"/>
    </font>
    <font>
      <sz val="10"/>
      <color theme="1"/>
      <name val="Calibri"/>
      <family val="2"/>
      <scheme val="minor"/>
    </font>
    <font>
      <b/>
      <i/>
      <sz val="11"/>
      <color rgb="FF000000"/>
      <name val="Arial Narrow"/>
      <family val="2"/>
    </font>
    <font>
      <sz val="11"/>
      <color rgb="FF31332E"/>
      <name val="Arial Narrow"/>
      <family val="2"/>
    </font>
    <font>
      <sz val="12"/>
      <name val="Calibri"/>
      <family val="2"/>
      <scheme val="minor"/>
    </font>
    <font>
      <b/>
      <sz val="11"/>
      <color rgb="FFFF0000"/>
      <name val="Arial Narrow"/>
      <family val="2"/>
    </font>
    <font>
      <b/>
      <u/>
      <sz val="11"/>
      <color rgb="FFFF0000"/>
      <name val="Arial Narrow"/>
      <family val="2"/>
    </font>
    <font>
      <b/>
      <sz val="12"/>
      <name val="Arial Narrow"/>
      <family val="2"/>
    </font>
    <font>
      <b/>
      <sz val="11"/>
      <name val="Calibri"/>
      <family val="2"/>
      <scheme val="minor"/>
    </font>
    <font>
      <b/>
      <sz val="12"/>
      <color theme="1"/>
      <name val="Helvetica"/>
      <family val="2"/>
    </font>
    <font>
      <u/>
      <sz val="12"/>
      <color theme="1"/>
      <name val="Calibri"/>
      <family val="2"/>
      <scheme val="minor"/>
    </font>
    <font>
      <b/>
      <sz val="12"/>
      <color rgb="FF0070C0"/>
      <name val="Calibri"/>
      <family val="2"/>
      <scheme val="minor"/>
    </font>
    <font>
      <sz val="12"/>
      <color theme="1"/>
      <name val="Helvetica"/>
      <family val="2"/>
    </font>
    <font>
      <b/>
      <sz val="11"/>
      <color rgb="FF0070C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7" tint="0.59999389629810485"/>
        <bgColor indexed="64"/>
      </patternFill>
    </fill>
  </fills>
  <borders count="78">
    <border>
      <left/>
      <right/>
      <top/>
      <bottom/>
      <diagonal/>
    </border>
    <border>
      <left style="thin">
        <color theme="0" tint="-0.499984740745262"/>
      </left>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medium">
        <color indexed="64"/>
      </bottom>
      <diagonal/>
    </border>
    <border>
      <left style="thin">
        <color theme="0" tint="-0.499984740745262"/>
      </left>
      <right/>
      <top/>
      <bottom style="medium">
        <color indexed="64"/>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medium">
        <color indexed="64"/>
      </left>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medium">
        <color indexed="64"/>
      </left>
      <right style="thin">
        <color theme="0" tint="-0.499984740745262"/>
      </right>
      <top style="thin">
        <color theme="0" tint="-0.499984740745262"/>
      </top>
      <bottom/>
      <diagonal/>
    </border>
    <border>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medium">
        <color indexed="64"/>
      </right>
      <top style="thin">
        <color indexed="64"/>
      </top>
      <bottom style="thin">
        <color indexed="64"/>
      </bottom>
      <diagonal/>
    </border>
    <border>
      <left style="medium">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style="medium">
        <color indexed="64"/>
      </left>
      <right style="thin">
        <color theme="0" tint="-0.499984740745262"/>
      </right>
      <top style="thin">
        <color theme="0" tint="-0.499984740745262"/>
      </top>
      <bottom style="medium">
        <color indexed="64"/>
      </bottom>
      <diagonal/>
    </border>
    <border>
      <left style="medium">
        <color indexed="64"/>
      </left>
      <right style="thin">
        <color theme="0" tint="-0.499984740745262"/>
      </right>
      <top/>
      <bottom style="medium">
        <color indexed="64"/>
      </bottom>
      <diagonal/>
    </border>
    <border>
      <left/>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right style="medium">
        <color indexed="64"/>
      </right>
      <top style="thin">
        <color theme="0" tint="-0.499984740745262"/>
      </top>
      <bottom style="thin">
        <color theme="0" tint="-0.499984740745262"/>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top style="medium">
        <color indexed="64"/>
      </top>
      <bottom style="thin">
        <color indexed="64"/>
      </bottom>
      <diagonal/>
    </border>
    <border>
      <left style="thin">
        <color theme="0" tint="-0.499984740745262"/>
      </left>
      <right/>
      <top/>
      <bottom style="thin">
        <color theme="0" tint="-0.499984740745262"/>
      </bottom>
      <diagonal/>
    </border>
    <border>
      <left/>
      <right style="medium">
        <color indexed="64"/>
      </right>
      <top/>
      <bottom style="thin">
        <color theme="0" tint="-0.499984740745262"/>
      </bottom>
      <diagonal/>
    </border>
    <border>
      <left style="thin">
        <color theme="0" tint="-0.499984740745262"/>
      </left>
      <right/>
      <top style="thin">
        <color theme="0" tint="-0.499984740745262"/>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theme="0" tint="-0.499984740745262"/>
      </left>
      <right style="thin">
        <color theme="0" tint="-0.499984740745262"/>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theme="0" tint="-0.499984740745262"/>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ck">
        <color rgb="FFFF0000"/>
      </bottom>
      <diagonal/>
    </border>
  </borders>
  <cellStyleXfs count="1">
    <xf numFmtId="0" fontId="0" fillId="0" borderId="0"/>
  </cellStyleXfs>
  <cellXfs count="368">
    <xf numFmtId="0" fontId="0" fillId="0" borderId="0" xfId="0"/>
    <xf numFmtId="0" fontId="2" fillId="0" borderId="2" xfId="0" applyFont="1" applyBorder="1" applyAlignment="1">
      <alignment horizontal="center" vertical="center" wrapText="1"/>
    </xf>
    <xf numFmtId="0" fontId="6" fillId="0" borderId="6" xfId="0" applyFont="1" applyBorder="1" applyAlignment="1">
      <alignment horizontal="center" vertical="center"/>
    </xf>
    <xf numFmtId="0" fontId="7"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2" fillId="0" borderId="0" xfId="0" applyFont="1"/>
    <xf numFmtId="0" fontId="0" fillId="0" borderId="0" xfId="0" applyAlignment="1">
      <alignment vertical="center"/>
    </xf>
    <xf numFmtId="0" fontId="0" fillId="0" borderId="0" xfId="0" applyAlignment="1">
      <alignment horizontal="right" vertical="center"/>
    </xf>
    <xf numFmtId="0" fontId="6" fillId="0" borderId="4" xfId="0" applyFont="1" applyBorder="1" applyAlignment="1">
      <alignment horizontal="center" vertical="center"/>
    </xf>
    <xf numFmtId="0" fontId="5"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5" fillId="0" borderId="17" xfId="0" applyFont="1" applyBorder="1" applyAlignment="1">
      <alignment horizontal="center" vertical="center"/>
    </xf>
    <xf numFmtId="0" fontId="7" fillId="0" borderId="6" xfId="0" applyFont="1" applyBorder="1" applyAlignment="1">
      <alignment horizontal="center" vertical="center"/>
    </xf>
    <xf numFmtId="0" fontId="5" fillId="3" borderId="29" xfId="0" applyFont="1" applyFill="1" applyBorder="1" applyAlignment="1">
      <alignment horizontal="center" vertical="center"/>
    </xf>
    <xf numFmtId="0" fontId="7" fillId="3" borderId="2" xfId="0" applyFont="1" applyFill="1" applyBorder="1" applyAlignment="1">
      <alignment horizontal="center" vertical="center"/>
    </xf>
    <xf numFmtId="0" fontId="14" fillId="3" borderId="2" xfId="0" applyFont="1" applyFill="1" applyBorder="1" applyAlignment="1">
      <alignment horizontal="center" vertical="center"/>
    </xf>
    <xf numFmtId="0" fontId="15" fillId="3" borderId="2" xfId="0" applyFont="1" applyFill="1" applyBorder="1" applyAlignment="1">
      <alignment horizontal="center" vertical="center"/>
    </xf>
    <xf numFmtId="0" fontId="14" fillId="3" borderId="30" xfId="0" applyFont="1" applyFill="1" applyBorder="1" applyAlignment="1">
      <alignment horizontal="left" vertical="center" wrapText="1"/>
    </xf>
    <xf numFmtId="0" fontId="5" fillId="3" borderId="32" xfId="0" applyFont="1" applyFill="1" applyBorder="1" applyAlignment="1">
      <alignment horizontal="center" vertical="center"/>
    </xf>
    <xf numFmtId="0" fontId="5" fillId="0" borderId="14" xfId="0" applyFont="1" applyBorder="1" applyAlignment="1">
      <alignment horizontal="center" vertical="center"/>
    </xf>
    <xf numFmtId="0" fontId="7" fillId="0" borderId="10" xfId="0" applyFont="1" applyBorder="1" applyAlignment="1">
      <alignment horizontal="center" vertical="center"/>
    </xf>
    <xf numFmtId="0" fontId="14" fillId="0" borderId="10" xfId="0" applyFont="1" applyBorder="1" applyAlignment="1">
      <alignment horizontal="center" vertical="center"/>
    </xf>
    <xf numFmtId="0" fontId="16" fillId="0" borderId="10" xfId="0" applyFont="1" applyBorder="1" applyAlignment="1">
      <alignment horizontal="center" vertical="center"/>
    </xf>
    <xf numFmtId="0" fontId="14" fillId="0" borderId="15" xfId="0" applyFont="1" applyBorder="1" applyAlignment="1">
      <alignment horizontal="left" vertical="center" wrapText="1"/>
    </xf>
    <xf numFmtId="0" fontId="15" fillId="3"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4" fillId="0" borderId="10" xfId="0" applyFont="1" applyBorder="1" applyAlignment="1">
      <alignment horizontal="center" vertical="center" wrapText="1"/>
    </xf>
    <xf numFmtId="0" fontId="7" fillId="0" borderId="15" xfId="0" applyFont="1" applyBorder="1" applyAlignment="1">
      <alignment horizontal="left" vertical="center" wrapText="1"/>
    </xf>
    <xf numFmtId="0" fontId="7" fillId="0" borderId="10" xfId="0" applyFont="1" applyBorder="1" applyAlignment="1">
      <alignment horizontal="center" vertical="center" wrapText="1"/>
    </xf>
    <xf numFmtId="0" fontId="5" fillId="0" borderId="17" xfId="0" applyFont="1" applyBorder="1" applyAlignment="1">
      <alignment vertical="center"/>
    </xf>
    <xf numFmtId="0" fontId="5" fillId="0" borderId="6" xfId="0" applyFont="1" applyBorder="1" applyAlignment="1">
      <alignment vertical="center"/>
    </xf>
    <xf numFmtId="0" fontId="21" fillId="0" borderId="7" xfId="0" applyFont="1" applyBorder="1" applyAlignment="1">
      <alignment horizontal="right" vertical="center" wrapText="1"/>
    </xf>
    <xf numFmtId="164" fontId="21" fillId="0" borderId="8" xfId="0" applyNumberFormat="1" applyFont="1" applyBorder="1" applyAlignment="1">
      <alignment horizontal="right" vertical="center"/>
    </xf>
    <xf numFmtId="164" fontId="22" fillId="0" borderId="8" xfId="0" applyNumberFormat="1" applyFont="1" applyBorder="1" applyAlignment="1">
      <alignment horizontal="right" vertical="center"/>
    </xf>
    <xf numFmtId="0" fontId="5" fillId="0" borderId="31" xfId="0" applyFont="1" applyBorder="1" applyAlignment="1">
      <alignment vertical="center"/>
    </xf>
    <xf numFmtId="0" fontId="5" fillId="0" borderId="9" xfId="0" applyFont="1" applyBorder="1" applyAlignment="1">
      <alignment vertical="center"/>
    </xf>
    <xf numFmtId="0" fontId="21" fillId="0" borderId="11" xfId="0" applyFont="1" applyBorder="1" applyAlignment="1">
      <alignment horizontal="right" vertical="center" wrapText="1"/>
    </xf>
    <xf numFmtId="164" fontId="21" fillId="0" borderId="12" xfId="0" applyNumberFormat="1" applyFont="1" applyBorder="1" applyAlignment="1">
      <alignment horizontal="righ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wrapText="1"/>
    </xf>
    <xf numFmtId="0" fontId="3" fillId="0" borderId="0" xfId="0" applyFont="1" applyAlignment="1">
      <alignment vertical="center"/>
    </xf>
    <xf numFmtId="0" fontId="2" fillId="0" borderId="29" xfId="0" applyFont="1" applyBorder="1" applyAlignment="1">
      <alignment horizontal="center" vertical="center" wrapText="1"/>
    </xf>
    <xf numFmtId="0" fontId="17" fillId="0" borderId="16" xfId="0" applyFont="1" applyBorder="1" applyAlignment="1">
      <alignment horizontal="right" vertical="center"/>
    </xf>
    <xf numFmtId="0" fontId="0" fillId="0" borderId="0" xfId="0" applyAlignment="1">
      <alignment horizontal="right"/>
    </xf>
    <xf numFmtId="0" fontId="5" fillId="0" borderId="26" xfId="0" applyFont="1" applyBorder="1" applyAlignment="1">
      <alignment horizontal="center" vertical="center"/>
    </xf>
    <xf numFmtId="0" fontId="7" fillId="0" borderId="27" xfId="0" applyFont="1" applyBorder="1" applyAlignment="1">
      <alignment horizontal="center" vertical="center"/>
    </xf>
    <xf numFmtId="0" fontId="4" fillId="0" borderId="40" xfId="0" applyFont="1" applyBorder="1" applyAlignment="1">
      <alignment horizontal="center" vertical="center" wrapText="1"/>
    </xf>
    <xf numFmtId="0" fontId="7" fillId="0" borderId="4" xfId="0" applyFont="1" applyBorder="1" applyAlignment="1">
      <alignment horizontal="center" vertical="center"/>
    </xf>
    <xf numFmtId="0" fontId="4" fillId="0" borderId="26" xfId="0" applyFont="1" applyBorder="1" applyAlignment="1">
      <alignment vertical="center" wrapText="1"/>
    </xf>
    <xf numFmtId="0" fontId="4" fillId="0" borderId="27" xfId="0" applyFont="1" applyBorder="1" applyAlignment="1">
      <alignment horizontal="center" vertical="center" wrapText="1"/>
    </xf>
    <xf numFmtId="0" fontId="4" fillId="0" borderId="27" xfId="0" applyFont="1" applyBorder="1" applyAlignment="1">
      <alignment horizontal="center" vertical="center"/>
    </xf>
    <xf numFmtId="0" fontId="5" fillId="4" borderId="17" xfId="0" applyFont="1" applyFill="1" applyBorder="1" applyAlignment="1">
      <alignment horizontal="center" vertical="center"/>
    </xf>
    <xf numFmtId="0" fontId="7" fillId="4" borderId="6" xfId="0" applyFont="1" applyFill="1" applyBorder="1" applyAlignment="1">
      <alignment horizontal="center" vertical="center"/>
    </xf>
    <xf numFmtId="0" fontId="6" fillId="4" borderId="6" xfId="0" applyFont="1" applyFill="1" applyBorder="1" applyAlignment="1">
      <alignment horizontal="center" vertical="center"/>
    </xf>
    <xf numFmtId="0" fontId="7" fillId="4" borderId="7" xfId="0" applyFont="1" applyFill="1" applyBorder="1" applyAlignment="1">
      <alignment horizontal="left" vertical="center" wrapText="1"/>
    </xf>
    <xf numFmtId="0" fontId="5"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6" fillId="4" borderId="27" xfId="0" applyFont="1" applyFill="1" applyBorder="1" applyAlignment="1">
      <alignment horizontal="center" vertical="center"/>
    </xf>
    <xf numFmtId="0" fontId="7" fillId="4" borderId="28" xfId="0" applyFont="1" applyFill="1" applyBorder="1" applyAlignment="1">
      <alignment horizontal="left" vertical="center" wrapText="1"/>
    </xf>
    <xf numFmtId="0" fontId="6" fillId="4" borderId="6" xfId="0" quotePrefix="1" applyFont="1" applyFill="1" applyBorder="1" applyAlignment="1">
      <alignment horizontal="center" vertical="center"/>
    </xf>
    <xf numFmtId="0" fontId="5" fillId="4" borderId="20" xfId="0" applyFont="1" applyFill="1" applyBorder="1" applyAlignment="1">
      <alignment horizontal="center" vertical="center"/>
    </xf>
    <xf numFmtId="0" fontId="7" fillId="4" borderId="18" xfId="0" applyFont="1" applyFill="1" applyBorder="1" applyAlignment="1">
      <alignment horizontal="center" vertical="center"/>
    </xf>
    <xf numFmtId="0" fontId="6" fillId="4" borderId="18" xfId="0" applyFont="1" applyFill="1" applyBorder="1" applyAlignment="1">
      <alignment horizontal="center" vertical="center"/>
    </xf>
    <xf numFmtId="0" fontId="7" fillId="4" borderId="19" xfId="0" applyFont="1" applyFill="1" applyBorder="1" applyAlignment="1">
      <alignment horizontal="left" vertical="center" wrapText="1"/>
    </xf>
    <xf numFmtId="0" fontId="14"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5" xfId="0" applyFont="1" applyFill="1" applyBorder="1" applyAlignment="1">
      <alignment horizontal="left" vertical="center" wrapText="1"/>
    </xf>
    <xf numFmtId="0" fontId="4" fillId="0" borderId="28" xfId="0" applyFont="1" applyBorder="1" applyAlignment="1">
      <alignment horizontal="left" vertical="center" wrapText="1"/>
    </xf>
    <xf numFmtId="0" fontId="5"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5" xfId="0" applyFont="1" applyFill="1" applyBorder="1" applyAlignment="1">
      <alignment horizontal="left" vertical="center" wrapText="1"/>
    </xf>
    <xf numFmtId="0" fontId="0" fillId="4" borderId="0" xfId="0" applyFill="1"/>
    <xf numFmtId="0" fontId="5" fillId="4" borderId="4" xfId="0" applyFont="1" applyFill="1" applyBorder="1" applyAlignment="1">
      <alignment horizontal="center" vertical="center"/>
    </xf>
    <xf numFmtId="0" fontId="7" fillId="4" borderId="4" xfId="0" applyFont="1" applyFill="1" applyBorder="1" applyAlignment="1">
      <alignment horizontal="center" vertical="center"/>
    </xf>
    <xf numFmtId="0" fontId="5" fillId="4" borderId="1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6" xfId="0" quotePrefix="1" applyFont="1" applyFill="1" applyBorder="1" applyAlignment="1">
      <alignment horizontal="center" vertical="center" wrapText="1"/>
    </xf>
    <xf numFmtId="0" fontId="6" fillId="4"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left" vertical="center" wrapText="1"/>
    </xf>
    <xf numFmtId="0" fontId="14" fillId="4" borderId="6" xfId="0" applyFont="1" applyFill="1" applyBorder="1" applyAlignment="1">
      <alignment horizontal="center" vertical="center"/>
    </xf>
    <xf numFmtId="0" fontId="6" fillId="4" borderId="18" xfId="0" quotePrefix="1" applyFont="1" applyFill="1" applyBorder="1" applyAlignment="1">
      <alignment horizontal="center" vertical="center"/>
    </xf>
    <xf numFmtId="0" fontId="0" fillId="2" borderId="0" xfId="0" applyFill="1"/>
    <xf numFmtId="0" fontId="6" fillId="4" borderId="10" xfId="0" applyFont="1" applyFill="1" applyBorder="1" applyAlignment="1">
      <alignment horizontal="center" vertical="center"/>
    </xf>
    <xf numFmtId="0" fontId="7" fillId="4" borderId="18" xfId="0" applyFont="1" applyFill="1" applyBorder="1" applyAlignment="1">
      <alignment horizontal="center" vertical="center" wrapText="1"/>
    </xf>
    <xf numFmtId="0" fontId="5" fillId="4" borderId="6" xfId="0" applyFont="1" applyFill="1" applyBorder="1" applyAlignment="1">
      <alignment horizontal="center" vertical="center"/>
    </xf>
    <xf numFmtId="0" fontId="23" fillId="0" borderId="2" xfId="0" applyFont="1" applyBorder="1" applyAlignment="1">
      <alignment horizontal="center" vertical="center" wrapText="1"/>
    </xf>
    <xf numFmtId="0" fontId="16" fillId="0" borderId="27" xfId="0" applyFont="1" applyBorder="1" applyAlignment="1">
      <alignment horizontal="center" vertical="center"/>
    </xf>
    <xf numFmtId="0" fontId="16" fillId="0" borderId="4" xfId="0" applyFont="1" applyBorder="1" applyAlignment="1">
      <alignment horizontal="center" vertical="center"/>
    </xf>
    <xf numFmtId="0" fontId="14" fillId="0" borderId="27" xfId="0" applyFont="1" applyBorder="1" applyAlignment="1">
      <alignment horizontal="center" vertical="center"/>
    </xf>
    <xf numFmtId="0" fontId="16" fillId="4" borderId="6"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4" borderId="18"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27" xfId="0" applyFont="1" applyFill="1" applyBorder="1" applyAlignment="1">
      <alignment horizontal="center" vertical="center"/>
    </xf>
    <xf numFmtId="0" fontId="16" fillId="0" borderId="6" xfId="0" applyFont="1" applyBorder="1" applyAlignment="1">
      <alignment horizontal="center" vertical="center"/>
    </xf>
    <xf numFmtId="0" fontId="16" fillId="4" borderId="21" xfId="0" applyFont="1" applyFill="1" applyBorder="1" applyAlignment="1">
      <alignment horizontal="center" vertical="center"/>
    </xf>
    <xf numFmtId="0" fontId="16" fillId="4" borderId="10" xfId="0" applyFont="1" applyFill="1" applyBorder="1" applyAlignment="1">
      <alignment horizontal="center" vertical="center"/>
    </xf>
    <xf numFmtId="0" fontId="14" fillId="4" borderId="18"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6" xfId="0" applyFont="1" applyBorder="1" applyAlignment="1">
      <alignment vertical="center"/>
    </xf>
    <xf numFmtId="0" fontId="16" fillId="0" borderId="9" xfId="0" applyFont="1" applyBorder="1" applyAlignment="1">
      <alignment vertical="center"/>
    </xf>
    <xf numFmtId="0" fontId="24" fillId="0" borderId="0" xfId="0" applyFont="1" applyAlignment="1">
      <alignment vertical="center"/>
    </xf>
    <xf numFmtId="0" fontId="24" fillId="0" borderId="0" xfId="0" applyFont="1"/>
    <xf numFmtId="0" fontId="14" fillId="4" borderId="19" xfId="0" applyFont="1" applyFill="1" applyBorder="1" applyAlignment="1">
      <alignment horizontal="left" vertical="center" wrapText="1"/>
    </xf>
    <xf numFmtId="0" fontId="6" fillId="0" borderId="4" xfId="0" quotePrefix="1" applyFont="1" applyBorder="1" applyAlignment="1">
      <alignment horizontal="center" vertical="center"/>
    </xf>
    <xf numFmtId="0" fontId="7" fillId="4" borderId="5" xfId="0" applyFont="1" applyFill="1" applyBorder="1" applyAlignment="1">
      <alignment horizontal="center" vertical="center"/>
    </xf>
    <xf numFmtId="0" fontId="6" fillId="4" borderId="4" xfId="0" quotePrefix="1" applyFont="1" applyFill="1" applyBorder="1" applyAlignment="1">
      <alignment horizontal="center" vertical="center"/>
    </xf>
    <xf numFmtId="0" fontId="6" fillId="4" borderId="4" xfId="0" applyFont="1" applyFill="1" applyBorder="1" applyAlignment="1">
      <alignment horizontal="center" vertical="center"/>
    </xf>
    <xf numFmtId="0" fontId="16" fillId="4" borderId="4" xfId="0" applyFont="1" applyFill="1" applyBorder="1" applyAlignment="1">
      <alignment vertical="center"/>
    </xf>
    <xf numFmtId="0" fontId="16" fillId="4" borderId="4" xfId="0" applyFont="1" applyFill="1" applyBorder="1" applyAlignment="1">
      <alignment horizontal="center" vertical="center"/>
    </xf>
    <xf numFmtId="0" fontId="7" fillId="4" borderId="47" xfId="0" applyFont="1" applyFill="1" applyBorder="1" applyAlignment="1">
      <alignment horizontal="center" vertical="center"/>
    </xf>
    <xf numFmtId="0" fontId="6" fillId="4" borderId="42" xfId="0" quotePrefix="1" applyFont="1" applyFill="1" applyBorder="1" applyAlignment="1">
      <alignment horizontal="center" vertical="center"/>
    </xf>
    <xf numFmtId="0" fontId="6" fillId="4" borderId="42" xfId="0" applyFont="1" applyFill="1" applyBorder="1" applyAlignment="1">
      <alignment horizontal="center" vertical="center"/>
    </xf>
    <xf numFmtId="0" fontId="16" fillId="4" borderId="42"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4" xfId="0" applyFont="1" applyFill="1" applyBorder="1" applyAlignment="1">
      <alignment horizontal="center" vertical="center" wrapText="1"/>
    </xf>
    <xf numFmtId="0" fontId="0" fillId="4" borderId="4" xfId="0" applyFill="1" applyBorder="1"/>
    <xf numFmtId="0" fontId="0" fillId="0" borderId="4" xfId="0" applyBorder="1"/>
    <xf numFmtId="0" fontId="19" fillId="4" borderId="34" xfId="0" applyFont="1" applyFill="1" applyBorder="1" applyAlignment="1">
      <alignment vertical="center" wrapText="1"/>
    </xf>
    <xf numFmtId="0" fontId="5" fillId="0" borderId="39" xfId="0" applyFont="1" applyBorder="1" applyAlignment="1">
      <alignment horizontal="center" vertical="center"/>
    </xf>
    <xf numFmtId="0" fontId="7" fillId="0" borderId="40" xfId="0" applyFont="1" applyBorder="1" applyAlignment="1">
      <alignment horizontal="center" vertical="center"/>
    </xf>
    <xf numFmtId="0" fontId="16" fillId="0" borderId="40" xfId="0" applyFont="1" applyBorder="1" applyAlignment="1">
      <alignment horizontal="center" vertical="center"/>
    </xf>
    <xf numFmtId="0" fontId="7" fillId="0" borderId="41" xfId="0" applyFont="1" applyBorder="1" applyAlignment="1">
      <alignment horizontal="left" vertical="center" wrapText="1"/>
    </xf>
    <xf numFmtId="0" fontId="5" fillId="4" borderId="4" xfId="0" applyFont="1" applyFill="1" applyBorder="1" applyAlignment="1">
      <alignment horizontal="center" vertical="center" wrapText="1"/>
    </xf>
    <xf numFmtId="0" fontId="2" fillId="0" borderId="30" xfId="0" applyFont="1" applyBorder="1" applyAlignment="1">
      <alignment horizontal="center" vertical="center" wrapText="1"/>
    </xf>
    <xf numFmtId="0" fontId="5" fillId="0" borderId="56" xfId="0" applyFont="1" applyBorder="1" applyAlignment="1">
      <alignment horizontal="center" vertical="center"/>
    </xf>
    <xf numFmtId="0" fontId="14" fillId="4" borderId="56" xfId="0" applyFont="1" applyFill="1" applyBorder="1" applyAlignment="1">
      <alignment horizontal="center" vertical="center"/>
    </xf>
    <xf numFmtId="0" fontId="7" fillId="4" borderId="34" xfId="0" applyFont="1" applyFill="1" applyBorder="1" applyAlignment="1">
      <alignment horizontal="left" vertical="center" wrapText="1"/>
    </xf>
    <xf numFmtId="0" fontId="14" fillId="4" borderId="34" xfId="0" applyFont="1" applyFill="1" applyBorder="1" applyAlignment="1">
      <alignment horizontal="left" vertical="center" wrapText="1"/>
    </xf>
    <xf numFmtId="0" fontId="7" fillId="4" borderId="57" xfId="0" applyFont="1" applyFill="1" applyBorder="1" applyAlignment="1">
      <alignment horizontal="left" vertical="center" wrapText="1"/>
    </xf>
    <xf numFmtId="0" fontId="5" fillId="4" borderId="56" xfId="0" applyFont="1" applyFill="1" applyBorder="1" applyAlignment="1">
      <alignment horizontal="center" vertical="center"/>
    </xf>
    <xf numFmtId="0" fontId="5" fillId="4" borderId="42"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29" xfId="0" applyFont="1" applyFill="1" applyBorder="1" applyAlignment="1">
      <alignment horizontal="center" vertical="center"/>
    </xf>
    <xf numFmtId="0" fontId="0" fillId="0" borderId="4" xfId="0" applyBorder="1" applyAlignment="1">
      <alignment wrapText="1"/>
    </xf>
    <xf numFmtId="0" fontId="3" fillId="0" borderId="4" xfId="0" applyFont="1" applyBorder="1" applyAlignment="1">
      <alignment horizontal="center" vertical="center" wrapText="1"/>
    </xf>
    <xf numFmtId="0" fontId="0" fillId="0" borderId="60" xfId="0" applyBorder="1" applyAlignment="1">
      <alignment wrapText="1"/>
    </xf>
    <xf numFmtId="0" fontId="0" fillId="0" borderId="0" xfId="0" applyAlignment="1">
      <alignment wrapText="1"/>
    </xf>
    <xf numFmtId="0" fontId="7"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16" fillId="0" borderId="0" xfId="0" applyFont="1" applyAlignment="1">
      <alignment vertical="center"/>
    </xf>
    <xf numFmtId="0" fontId="21" fillId="0" borderId="0" xfId="0" applyFont="1" applyAlignment="1">
      <alignment horizontal="right" vertical="center" wrapText="1"/>
    </xf>
    <xf numFmtId="164" fontId="21" fillId="0" borderId="0" xfId="0" applyNumberFormat="1" applyFont="1" applyAlignment="1">
      <alignment horizontal="right" vertical="center"/>
    </xf>
    <xf numFmtId="164" fontId="22" fillId="0" borderId="0" xfId="0" applyNumberFormat="1" applyFont="1" applyAlignment="1">
      <alignment horizontal="right" vertical="center"/>
    </xf>
    <xf numFmtId="0" fontId="3" fillId="0" borderId="61" xfId="0" applyFont="1" applyBorder="1" applyAlignment="1">
      <alignment horizontal="center" vertical="center" wrapText="1"/>
    </xf>
    <xf numFmtId="0" fontId="0" fillId="0" borderId="52" xfId="0" applyBorder="1" applyAlignment="1">
      <alignment wrapText="1"/>
    </xf>
    <xf numFmtId="3" fontId="0" fillId="0" borderId="52" xfId="0" applyNumberFormat="1" applyBorder="1" applyAlignment="1">
      <alignment wrapText="1"/>
    </xf>
    <xf numFmtId="0" fontId="0" fillId="0" borderId="52" xfId="0" applyBorder="1" applyAlignment="1">
      <alignment vertical="center" wrapText="1"/>
    </xf>
    <xf numFmtId="0" fontId="20" fillId="0" borderId="52" xfId="0" applyFont="1" applyBorder="1" applyAlignment="1">
      <alignment wrapText="1"/>
    </xf>
    <xf numFmtId="0" fontId="0" fillId="0" borderId="53" xfId="0" applyBorder="1" applyAlignment="1">
      <alignment wrapText="1"/>
    </xf>
    <xf numFmtId="0" fontId="0" fillId="0" borderId="64" xfId="0" applyBorder="1" applyAlignment="1">
      <alignment wrapText="1"/>
    </xf>
    <xf numFmtId="0" fontId="2" fillId="0" borderId="61" xfId="0" applyFont="1" applyBorder="1" applyAlignment="1">
      <alignment horizontal="center" vertical="center" wrapText="1"/>
    </xf>
    <xf numFmtId="0" fontId="7" fillId="4" borderId="52"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9" fillId="4" borderId="52" xfId="0" applyFont="1" applyFill="1" applyBorder="1" applyAlignment="1">
      <alignment vertical="center" wrapText="1"/>
    </xf>
    <xf numFmtId="0" fontId="7" fillId="0" borderId="53" xfId="0" applyFont="1" applyBorder="1" applyAlignment="1">
      <alignment horizontal="left" vertical="center" wrapText="1"/>
    </xf>
    <xf numFmtId="0" fontId="7" fillId="3" borderId="64" xfId="0" applyFont="1" applyFill="1" applyBorder="1" applyAlignment="1">
      <alignment horizontal="left" vertical="center" wrapText="1"/>
    </xf>
    <xf numFmtId="0" fontId="2" fillId="0" borderId="61" xfId="0" applyFont="1" applyBorder="1" applyAlignment="1">
      <alignment horizontal="center" vertical="center"/>
    </xf>
    <xf numFmtId="0" fontId="7" fillId="4" borderId="52" xfId="0" applyFont="1" applyFill="1" applyBorder="1" applyAlignment="1">
      <alignment horizontal="center" vertical="center" wrapText="1"/>
    </xf>
    <xf numFmtId="0" fontId="14" fillId="4" borderId="52"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52" xfId="0" applyFont="1" applyFill="1" applyBorder="1" applyAlignment="1">
      <alignment horizontal="center" vertical="center" wrapText="1"/>
    </xf>
    <xf numFmtId="0" fontId="7" fillId="4" borderId="52" xfId="0" applyFont="1" applyFill="1" applyBorder="1" applyAlignment="1">
      <alignment horizontal="center" vertical="center"/>
    </xf>
    <xf numFmtId="0" fontId="14" fillId="4" borderId="52" xfId="0" applyFont="1" applyFill="1" applyBorder="1" applyAlignment="1">
      <alignment horizontal="center" vertical="center" wrapText="1"/>
    </xf>
    <xf numFmtId="0" fontId="4" fillId="0" borderId="53" xfId="0" applyFont="1" applyBorder="1" applyAlignment="1">
      <alignment horizontal="center" vertical="center" wrapText="1"/>
    </xf>
    <xf numFmtId="0" fontId="18" fillId="3" borderId="64" xfId="0" applyFont="1" applyFill="1" applyBorder="1" applyAlignment="1">
      <alignment horizontal="center" vertical="center" wrapText="1"/>
    </xf>
    <xf numFmtId="0" fontId="23" fillId="0" borderId="61" xfId="0" applyFont="1" applyBorder="1" applyAlignment="1">
      <alignment horizontal="center" vertical="center" wrapText="1"/>
    </xf>
    <xf numFmtId="0" fontId="16" fillId="4" borderId="52" xfId="0" applyFont="1" applyFill="1" applyBorder="1" applyAlignment="1">
      <alignment horizontal="center" vertical="center"/>
    </xf>
    <xf numFmtId="0" fontId="16" fillId="4" borderId="52" xfId="0" applyFont="1" applyFill="1" applyBorder="1" applyAlignment="1">
      <alignment horizontal="center" vertical="center" wrapText="1"/>
    </xf>
    <xf numFmtId="0" fontId="16" fillId="0" borderId="53" xfId="0" applyFont="1" applyBorder="1" applyAlignment="1">
      <alignment horizontal="center" vertical="center"/>
    </xf>
    <xf numFmtId="0" fontId="16" fillId="3" borderId="64"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52" xfId="0" applyFont="1" applyFill="1" applyBorder="1" applyAlignment="1">
      <alignment horizontal="center" vertical="center" wrapText="1"/>
    </xf>
    <xf numFmtId="0" fontId="7" fillId="0" borderId="53" xfId="0" applyFont="1" applyBorder="1" applyAlignment="1">
      <alignment horizontal="center" vertical="center"/>
    </xf>
    <xf numFmtId="0" fontId="7" fillId="3" borderId="64" xfId="0" applyFont="1" applyFill="1" applyBorder="1" applyAlignment="1">
      <alignment horizontal="center" vertical="center"/>
    </xf>
    <xf numFmtId="0" fontId="6" fillId="4" borderId="52" xfId="0" quotePrefix="1" applyFont="1" applyFill="1" applyBorder="1" applyAlignment="1">
      <alignment horizontal="center" vertical="center" wrapText="1"/>
    </xf>
    <xf numFmtId="0" fontId="6" fillId="4" borderId="52" xfId="0" quotePrefix="1" applyFont="1" applyFill="1" applyBorder="1" applyAlignment="1">
      <alignment horizontal="center" vertical="center"/>
    </xf>
    <xf numFmtId="0" fontId="2" fillId="0" borderId="62" xfId="0" applyFont="1" applyBorder="1" applyAlignment="1">
      <alignment horizontal="center" vertical="center" wrapText="1"/>
    </xf>
    <xf numFmtId="0" fontId="7" fillId="4" borderId="58" xfId="0" applyFont="1" applyFill="1" applyBorder="1" applyAlignment="1">
      <alignment horizontal="center" vertical="center"/>
    </xf>
    <xf numFmtId="0" fontId="7" fillId="4" borderId="58" xfId="0" applyFont="1" applyFill="1" applyBorder="1" applyAlignment="1">
      <alignment horizontal="center" vertical="center" wrapText="1"/>
    </xf>
    <xf numFmtId="0" fontId="5" fillId="0" borderId="53" xfId="0" applyFont="1" applyBorder="1" applyAlignment="1">
      <alignment horizontal="center" vertical="center"/>
    </xf>
    <xf numFmtId="0" fontId="5" fillId="3" borderId="64" xfId="0" applyFont="1" applyFill="1" applyBorder="1" applyAlignment="1">
      <alignment horizontal="center" vertical="center"/>
    </xf>
    <xf numFmtId="0" fontId="5"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6" fillId="3" borderId="36" xfId="0" quotePrefix="1" applyFont="1" applyFill="1" applyBorder="1" applyAlignment="1">
      <alignment horizontal="center" vertical="center"/>
    </xf>
    <xf numFmtId="0" fontId="6" fillId="3" borderId="36" xfId="0" applyFont="1" applyFill="1" applyBorder="1" applyAlignment="1">
      <alignment horizontal="center" vertical="center"/>
    </xf>
    <xf numFmtId="0" fontId="16" fillId="3" borderId="36" xfId="0" applyFont="1" applyFill="1" applyBorder="1" applyAlignment="1">
      <alignment horizontal="center" vertical="center"/>
    </xf>
    <xf numFmtId="0" fontId="19" fillId="3" borderId="36" xfId="0" applyFont="1" applyFill="1" applyBorder="1" applyAlignment="1">
      <alignment vertical="center" wrapText="1"/>
    </xf>
    <xf numFmtId="0" fontId="9" fillId="3" borderId="36" xfId="0" applyFont="1" applyFill="1" applyBorder="1" applyAlignment="1">
      <alignment horizontal="center" vertical="center" wrapText="1"/>
    </xf>
    <xf numFmtId="0" fontId="4" fillId="0" borderId="53" xfId="0" applyFont="1" applyBorder="1" applyAlignment="1">
      <alignment horizontal="center" vertical="center"/>
    </xf>
    <xf numFmtId="0" fontId="9" fillId="0" borderId="0" xfId="0" applyFont="1" applyAlignment="1">
      <alignment vertical="center"/>
    </xf>
    <xf numFmtId="0" fontId="1" fillId="0" borderId="0" xfId="0" applyFont="1" applyAlignment="1">
      <alignment vertical="center"/>
    </xf>
    <xf numFmtId="0" fontId="1" fillId="0" borderId="0" xfId="0" applyFont="1"/>
    <xf numFmtId="0" fontId="25" fillId="0" borderId="0" xfId="0" applyFont="1"/>
    <xf numFmtId="0" fontId="26" fillId="0" borderId="0" xfId="0" applyFont="1" applyAlignment="1">
      <alignment horizontal="center"/>
    </xf>
    <xf numFmtId="0" fontId="0" fillId="0" borderId="0" xfId="0" applyAlignment="1">
      <alignment horizontal="center"/>
    </xf>
    <xf numFmtId="0" fontId="27" fillId="0" borderId="0" xfId="0" applyFont="1"/>
    <xf numFmtId="0" fontId="28" fillId="0" borderId="0" xfId="0" applyFont="1" applyAlignment="1">
      <alignment wrapText="1"/>
    </xf>
    <xf numFmtId="0" fontId="28" fillId="0" borderId="0" xfId="0" applyFont="1"/>
    <xf numFmtId="0" fontId="29" fillId="0" borderId="0" xfId="0" applyFont="1"/>
    <xf numFmtId="6" fontId="5" fillId="4" borderId="65" xfId="0" applyNumberFormat="1" applyFont="1" applyFill="1" applyBorder="1" applyAlignment="1">
      <alignment horizontal="right"/>
    </xf>
    <xf numFmtId="6" fontId="9" fillId="3" borderId="3" xfId="0" applyNumberFormat="1" applyFont="1" applyFill="1" applyBorder="1" applyAlignment="1">
      <alignment horizontal="right"/>
    </xf>
    <xf numFmtId="0" fontId="13" fillId="0" borderId="16" xfId="0" applyFont="1" applyBorder="1" applyAlignment="1">
      <alignment horizontal="right"/>
    </xf>
    <xf numFmtId="6" fontId="5" fillId="4" borderId="8" xfId="0" applyNumberFormat="1" applyFont="1" applyFill="1" applyBorder="1" applyAlignment="1">
      <alignment horizontal="right" wrapText="1"/>
    </xf>
    <xf numFmtId="6" fontId="5" fillId="0" borderId="8" xfId="0" applyNumberFormat="1" applyFont="1" applyBorder="1" applyAlignment="1">
      <alignment horizontal="right" wrapText="1"/>
    </xf>
    <xf numFmtId="6" fontId="5" fillId="4" borderId="8" xfId="0" applyNumberFormat="1" applyFont="1" applyFill="1" applyBorder="1" applyAlignment="1">
      <alignment horizontal="right" vertical="center" wrapText="1"/>
    </xf>
    <xf numFmtId="6" fontId="5" fillId="0" borderId="8" xfId="0" applyNumberFormat="1" applyFont="1" applyBorder="1" applyAlignment="1">
      <alignment horizontal="right"/>
    </xf>
    <xf numFmtId="6" fontId="5" fillId="4" borderId="8" xfId="0" applyNumberFormat="1" applyFont="1" applyFill="1" applyBorder="1" applyAlignment="1">
      <alignment horizontal="right"/>
    </xf>
    <xf numFmtId="6" fontId="5" fillId="4" borderId="68" xfId="0" applyNumberFormat="1" applyFont="1" applyFill="1" applyBorder="1" applyAlignment="1">
      <alignment horizontal="right"/>
    </xf>
    <xf numFmtId="6" fontId="5" fillId="4" borderId="67" xfId="0" applyNumberFormat="1" applyFont="1" applyFill="1" applyBorder="1" applyAlignment="1">
      <alignment horizontal="right"/>
    </xf>
    <xf numFmtId="6" fontId="14" fillId="4" borderId="65" xfId="0" applyNumberFormat="1" applyFont="1" applyFill="1" applyBorder="1" applyAlignment="1">
      <alignment horizontal="right"/>
    </xf>
    <xf numFmtId="6" fontId="9" fillId="0" borderId="16" xfId="0" applyNumberFormat="1" applyFont="1" applyBorder="1" applyAlignment="1">
      <alignment horizontal="right"/>
    </xf>
    <xf numFmtId="164" fontId="5" fillId="4" borderId="16" xfId="0" applyNumberFormat="1" applyFont="1" applyFill="1" applyBorder="1" applyAlignment="1">
      <alignment horizontal="right"/>
    </xf>
    <xf numFmtId="164" fontId="5" fillId="4" borderId="67" xfId="0" applyNumberFormat="1" applyFont="1" applyFill="1" applyBorder="1" applyAlignment="1">
      <alignment horizontal="right" vertical="center"/>
    </xf>
    <xf numFmtId="6" fontId="9" fillId="3" borderId="3" xfId="0" applyNumberFormat="1" applyFont="1" applyFill="1" applyBorder="1" applyAlignment="1">
      <alignment horizontal="right" vertical="center"/>
    </xf>
    <xf numFmtId="0" fontId="17" fillId="0" borderId="68" xfId="0" applyFont="1" applyBorder="1" applyAlignment="1">
      <alignment horizontal="right" vertical="center"/>
    </xf>
    <xf numFmtId="6" fontId="5" fillId="4" borderId="65" xfId="0" applyNumberFormat="1" applyFont="1" applyFill="1" applyBorder="1" applyAlignment="1">
      <alignment horizontal="right" vertical="center"/>
    </xf>
    <xf numFmtId="6" fontId="5" fillId="4" borderId="66" xfId="0" applyNumberFormat="1" applyFont="1" applyFill="1" applyBorder="1" applyAlignment="1">
      <alignment horizontal="right" vertical="center"/>
    </xf>
    <xf numFmtId="6" fontId="5" fillId="0" borderId="65" xfId="0" applyNumberFormat="1" applyFont="1" applyBorder="1" applyAlignment="1">
      <alignment horizontal="right" vertical="center"/>
    </xf>
    <xf numFmtId="6" fontId="5" fillId="4" borderId="16" xfId="0" applyNumberFormat="1" applyFont="1" applyFill="1" applyBorder="1" applyAlignment="1">
      <alignment horizontal="right"/>
    </xf>
    <xf numFmtId="6" fontId="5" fillId="4" borderId="8" xfId="0" applyNumberFormat="1" applyFont="1" applyFill="1" applyBorder="1" applyAlignment="1">
      <alignment horizontal="right" vertical="center"/>
    </xf>
    <xf numFmtId="0" fontId="5" fillId="0" borderId="68" xfId="0" applyFont="1" applyBorder="1" applyAlignment="1">
      <alignment horizontal="right" vertical="center"/>
    </xf>
    <xf numFmtId="164" fontId="5" fillId="4" borderId="65" xfId="0" applyNumberFormat="1" applyFont="1" applyFill="1" applyBorder="1" applyAlignment="1">
      <alignment horizontal="right"/>
    </xf>
    <xf numFmtId="164" fontId="5" fillId="4" borderId="66" xfId="0" applyNumberFormat="1" applyFont="1" applyFill="1" applyBorder="1" applyAlignment="1">
      <alignment horizontal="right" vertical="center"/>
    </xf>
    <xf numFmtId="164" fontId="9" fillId="3" borderId="3" xfId="0" applyNumberFormat="1" applyFont="1" applyFill="1" applyBorder="1" applyAlignment="1">
      <alignment horizontal="right"/>
    </xf>
    <xf numFmtId="0" fontId="11" fillId="0" borderId="3" xfId="0" applyFont="1" applyBorder="1" applyAlignment="1">
      <alignment horizontal="center" vertical="center" wrapText="1"/>
    </xf>
    <xf numFmtId="0" fontId="5" fillId="0" borderId="69" xfId="0" applyFont="1" applyBorder="1" applyAlignment="1">
      <alignment horizontal="right"/>
    </xf>
    <xf numFmtId="0" fontId="0" fillId="0" borderId="43" xfId="0" applyBorder="1" applyAlignment="1">
      <alignment wrapText="1"/>
    </xf>
    <xf numFmtId="0" fontId="3" fillId="0" borderId="36" xfId="0" applyFont="1" applyBorder="1" applyAlignment="1">
      <alignment horizontal="center" vertical="center" wrapText="1"/>
    </xf>
    <xf numFmtId="0" fontId="0" fillId="0" borderId="51" xfId="0" applyBorder="1" applyAlignment="1">
      <alignment wrapText="1"/>
    </xf>
    <xf numFmtId="0" fontId="0" fillId="0" borderId="52" xfId="0" applyBorder="1"/>
    <xf numFmtId="0" fontId="0" fillId="0" borderId="70" xfId="0" applyBorder="1" applyAlignment="1">
      <alignment wrapText="1"/>
    </xf>
    <xf numFmtId="0" fontId="7" fillId="5" borderId="4" xfId="0" applyFont="1" applyFill="1" applyBorder="1" applyAlignment="1">
      <alignment horizontal="center" vertical="center" wrapText="1"/>
    </xf>
    <xf numFmtId="0" fontId="5" fillId="5" borderId="49" xfId="0" applyFont="1" applyFill="1" applyBorder="1" applyAlignment="1">
      <alignment horizontal="center" vertical="center"/>
    </xf>
    <xf numFmtId="0" fontId="7" fillId="5" borderId="42" xfId="0" applyFont="1" applyFill="1" applyBorder="1" applyAlignment="1">
      <alignment horizontal="center" vertical="center"/>
    </xf>
    <xf numFmtId="0" fontId="6" fillId="5" borderId="42" xfId="0" applyFont="1" applyFill="1" applyBorder="1" applyAlignment="1">
      <alignment horizontal="center" vertical="center"/>
    </xf>
    <xf numFmtId="0" fontId="16" fillId="5" borderId="42" xfId="0" applyFont="1" applyFill="1" applyBorder="1" applyAlignment="1">
      <alignment horizontal="center" vertical="center"/>
    </xf>
    <xf numFmtId="0" fontId="7" fillId="5" borderId="42" xfId="0" applyFont="1" applyFill="1" applyBorder="1" applyAlignment="1">
      <alignment horizontal="center" vertical="center" wrapText="1"/>
    </xf>
    <xf numFmtId="0" fontId="7" fillId="5" borderId="57" xfId="0" applyFont="1" applyFill="1" applyBorder="1" applyAlignment="1">
      <alignment horizontal="left" vertical="center" wrapText="1"/>
    </xf>
    <xf numFmtId="6" fontId="5" fillId="5" borderId="66" xfId="0" applyNumberFormat="1" applyFont="1" applyFill="1" applyBorder="1" applyAlignment="1">
      <alignment horizontal="right"/>
    </xf>
    <xf numFmtId="0" fontId="5" fillId="5" borderId="56" xfId="0" applyFont="1" applyFill="1" applyBorder="1" applyAlignment="1">
      <alignment horizontal="center" vertical="center"/>
    </xf>
    <xf numFmtId="0" fontId="7" fillId="5" borderId="4" xfId="0" applyFont="1" applyFill="1" applyBorder="1" applyAlignment="1">
      <alignment horizontal="center" vertical="center"/>
    </xf>
    <xf numFmtId="0" fontId="16" fillId="5" borderId="4"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4" xfId="0" applyFont="1" applyFill="1" applyBorder="1" applyAlignment="1">
      <alignment horizontal="left" vertical="center" wrapText="1"/>
    </xf>
    <xf numFmtId="0" fontId="13" fillId="5" borderId="16" xfId="0" applyFont="1" applyFill="1" applyBorder="1" applyAlignment="1">
      <alignment horizontal="right"/>
    </xf>
    <xf numFmtId="0" fontId="0" fillId="0" borderId="71" xfId="0" applyBorder="1" applyAlignment="1">
      <alignment wrapText="1"/>
    </xf>
    <xf numFmtId="0" fontId="7" fillId="3" borderId="72" xfId="0" applyFont="1" applyFill="1" applyBorder="1" applyAlignment="1">
      <alignment horizontal="center" vertical="center"/>
    </xf>
    <xf numFmtId="0" fontId="4" fillId="3" borderId="64" xfId="0" applyFont="1" applyFill="1" applyBorder="1" applyAlignment="1">
      <alignment horizontal="center" vertical="center"/>
    </xf>
    <xf numFmtId="0" fontId="5" fillId="5" borderId="52" xfId="0" applyFont="1" applyFill="1" applyBorder="1" applyAlignment="1">
      <alignment horizontal="center" vertical="center"/>
    </xf>
    <xf numFmtId="0" fontId="7" fillId="5" borderId="58" xfId="0" applyFont="1" applyFill="1" applyBorder="1" applyAlignment="1">
      <alignment horizontal="center" vertical="center"/>
    </xf>
    <xf numFmtId="0" fontId="6" fillId="5" borderId="52" xfId="0" quotePrefix="1" applyFont="1" applyFill="1" applyBorder="1" applyAlignment="1">
      <alignment horizontal="center" vertical="center"/>
    </xf>
    <xf numFmtId="0" fontId="6" fillId="5" borderId="52" xfId="0" applyFont="1" applyFill="1" applyBorder="1" applyAlignment="1">
      <alignment horizontal="center" vertical="center"/>
    </xf>
    <xf numFmtId="0" fontId="16" fillId="5" borderId="52" xfId="0" applyFont="1" applyFill="1" applyBorder="1" applyAlignment="1">
      <alignment horizontal="center" vertical="center"/>
    </xf>
    <xf numFmtId="0" fontId="5" fillId="5" borderId="52" xfId="0" applyFont="1" applyFill="1" applyBorder="1" applyAlignment="1">
      <alignment horizontal="center" vertical="center" wrapText="1"/>
    </xf>
    <xf numFmtId="0" fontId="7" fillId="5" borderId="52" xfId="0" applyFont="1" applyFill="1" applyBorder="1" applyAlignment="1">
      <alignment horizontal="left" vertical="center" wrapText="1"/>
    </xf>
    <xf numFmtId="0" fontId="7" fillId="5" borderId="52" xfId="0" applyFont="1" applyFill="1" applyBorder="1" applyAlignment="1">
      <alignment horizontal="center" vertical="center" wrapText="1"/>
    </xf>
    <xf numFmtId="0" fontId="16" fillId="5" borderId="52" xfId="0" applyFont="1" applyFill="1" applyBorder="1" applyAlignment="1">
      <alignment vertical="center"/>
    </xf>
    <xf numFmtId="0" fontId="14" fillId="5" borderId="52" xfId="0" applyFont="1" applyFill="1" applyBorder="1" applyAlignment="1">
      <alignment horizontal="left" vertical="center" wrapText="1"/>
    </xf>
    <xf numFmtId="0" fontId="7" fillId="5" borderId="52" xfId="0" applyFont="1" applyFill="1" applyBorder="1" applyAlignment="1">
      <alignment horizontal="center" vertical="center"/>
    </xf>
    <xf numFmtId="0" fontId="14" fillId="5" borderId="52" xfId="0" applyFont="1" applyFill="1" applyBorder="1" applyAlignment="1">
      <alignment horizontal="center" vertical="center"/>
    </xf>
    <xf numFmtId="0" fontId="14" fillId="5" borderId="58" xfId="0" applyFont="1" applyFill="1" applyBorder="1" applyAlignment="1">
      <alignment horizontal="center" vertical="center"/>
    </xf>
    <xf numFmtId="0" fontId="5" fillId="5" borderId="54" xfId="0" applyFont="1" applyFill="1" applyBorder="1" applyAlignment="1">
      <alignment horizontal="center" vertical="center"/>
    </xf>
    <xf numFmtId="0" fontId="7" fillId="5" borderId="59" xfId="0" applyFont="1" applyFill="1" applyBorder="1" applyAlignment="1">
      <alignment horizontal="center" vertical="center"/>
    </xf>
    <xf numFmtId="0" fontId="6" fillId="5" borderId="54" xfId="0" quotePrefix="1" applyFont="1" applyFill="1" applyBorder="1" applyAlignment="1">
      <alignment horizontal="center" vertical="center"/>
    </xf>
    <xf numFmtId="0" fontId="6" fillId="5" borderId="54" xfId="0" applyFont="1" applyFill="1" applyBorder="1" applyAlignment="1">
      <alignment horizontal="center" vertical="center"/>
    </xf>
    <xf numFmtId="0" fontId="16" fillId="5" borderId="54" xfId="0" applyFont="1" applyFill="1" applyBorder="1" applyAlignment="1">
      <alignment horizontal="center" vertical="center"/>
    </xf>
    <xf numFmtId="0" fontId="5" fillId="5" borderId="54" xfId="0" applyFont="1" applyFill="1" applyBorder="1" applyAlignment="1">
      <alignment horizontal="center" vertical="center" wrapText="1"/>
    </xf>
    <xf numFmtId="0" fontId="19" fillId="5" borderId="54" xfId="0" applyFont="1" applyFill="1" applyBorder="1" applyAlignment="1">
      <alignment vertical="center" wrapText="1"/>
    </xf>
    <xf numFmtId="0" fontId="5" fillId="0" borderId="63" xfId="0" applyFont="1" applyBorder="1" applyAlignment="1">
      <alignment horizontal="center" vertical="center"/>
    </xf>
    <xf numFmtId="0" fontId="7" fillId="0" borderId="62" xfId="0" applyFont="1" applyBorder="1" applyAlignment="1">
      <alignment horizontal="center" vertical="center"/>
    </xf>
    <xf numFmtId="0" fontId="4" fillId="0" borderId="62" xfId="0" applyFont="1" applyBorder="1" applyAlignment="1">
      <alignment horizontal="center" vertical="center"/>
    </xf>
    <xf numFmtId="0" fontId="16" fillId="0" borderId="62" xfId="0" applyFont="1" applyBorder="1" applyAlignment="1">
      <alignment horizontal="center" vertical="center"/>
    </xf>
    <xf numFmtId="0" fontId="7" fillId="0" borderId="62" xfId="0" applyFont="1" applyBorder="1" applyAlignment="1">
      <alignment horizontal="center" vertical="center" wrapText="1"/>
    </xf>
    <xf numFmtId="0" fontId="7" fillId="0" borderId="62" xfId="0" applyFont="1" applyBorder="1" applyAlignment="1">
      <alignment horizontal="left" vertical="center" wrapText="1"/>
    </xf>
    <xf numFmtId="0" fontId="17" fillId="0" borderId="62" xfId="0" applyFont="1" applyBorder="1" applyAlignment="1">
      <alignment horizontal="right" vertical="center"/>
    </xf>
    <xf numFmtId="0" fontId="0" fillId="0" borderId="74" xfId="0" applyBorder="1" applyAlignment="1">
      <alignment wrapText="1"/>
    </xf>
    <xf numFmtId="0" fontId="5" fillId="0" borderId="68" xfId="0" applyFont="1" applyBorder="1" applyAlignment="1">
      <alignment vertical="center"/>
    </xf>
    <xf numFmtId="0" fontId="3" fillId="0" borderId="71" xfId="0" applyFont="1" applyBorder="1" applyAlignment="1">
      <alignment horizontal="center" vertical="center" wrapText="1"/>
    </xf>
    <xf numFmtId="0" fontId="5" fillId="0" borderId="73" xfId="0" applyFont="1" applyBorder="1" applyAlignment="1">
      <alignment vertical="center"/>
    </xf>
    <xf numFmtId="0" fontId="5" fillId="0" borderId="72" xfId="0" applyFont="1" applyBorder="1" applyAlignment="1">
      <alignment vertical="center"/>
    </xf>
    <xf numFmtId="0" fontId="9" fillId="0" borderId="72" xfId="0" applyFont="1" applyBorder="1" applyAlignment="1">
      <alignment vertical="center"/>
    </xf>
    <xf numFmtId="0" fontId="16" fillId="0" borderId="72" xfId="0" applyFont="1" applyBorder="1" applyAlignment="1">
      <alignment vertical="center"/>
    </xf>
    <xf numFmtId="0" fontId="21" fillId="0" borderId="72" xfId="0" applyFont="1" applyBorder="1" applyAlignment="1">
      <alignment horizontal="right" vertical="center" wrapText="1"/>
    </xf>
    <xf numFmtId="164" fontId="21" fillId="0" borderId="72" xfId="0" applyNumberFormat="1" applyFont="1" applyBorder="1" applyAlignment="1">
      <alignment horizontal="right" vertical="center"/>
    </xf>
    <xf numFmtId="0" fontId="0" fillId="0" borderId="75" xfId="0" applyBorder="1" applyAlignment="1">
      <alignment wrapText="1"/>
    </xf>
    <xf numFmtId="0" fontId="4" fillId="4" borderId="52" xfId="0" applyFont="1" applyFill="1" applyBorder="1" applyAlignment="1">
      <alignment horizontal="center" vertical="center"/>
    </xf>
    <xf numFmtId="0" fontId="11" fillId="0" borderId="62" xfId="0" applyFont="1" applyBorder="1" applyAlignment="1">
      <alignment horizontal="center" vertical="center" wrapText="1"/>
    </xf>
    <xf numFmtId="6" fontId="5" fillId="4" borderId="58" xfId="0" applyNumberFormat="1" applyFont="1" applyFill="1" applyBorder="1" applyAlignment="1">
      <alignment horizontal="right"/>
    </xf>
    <xf numFmtId="6" fontId="5" fillId="4" borderId="58" xfId="0" applyNumberFormat="1" applyFont="1" applyFill="1" applyBorder="1" applyAlignment="1">
      <alignment horizontal="right" vertical="center" wrapText="1"/>
    </xf>
    <xf numFmtId="6" fontId="5" fillId="4" borderId="58" xfId="0" applyNumberFormat="1" applyFont="1" applyFill="1" applyBorder="1" applyAlignment="1">
      <alignment horizontal="right" vertical="center"/>
    </xf>
    <xf numFmtId="164" fontId="5" fillId="4" borderId="58" xfId="0" applyNumberFormat="1" applyFont="1" applyFill="1" applyBorder="1" applyAlignment="1">
      <alignment horizontal="right"/>
    </xf>
    <xf numFmtId="164" fontId="5" fillId="4" borderId="58" xfId="0" applyNumberFormat="1" applyFont="1" applyFill="1" applyBorder="1" applyAlignment="1">
      <alignment horizontal="right" vertical="center"/>
    </xf>
    <xf numFmtId="6" fontId="5" fillId="5" borderId="58" xfId="0" applyNumberFormat="1" applyFont="1" applyFill="1" applyBorder="1" applyAlignment="1">
      <alignment horizontal="right" vertical="center"/>
    </xf>
    <xf numFmtId="6" fontId="5" fillId="4" borderId="58" xfId="0" applyNumberFormat="1" applyFont="1" applyFill="1" applyBorder="1" applyAlignment="1">
      <alignment horizontal="right" wrapText="1"/>
    </xf>
    <xf numFmtId="6" fontId="5" fillId="5" borderId="58" xfId="0" applyNumberFormat="1" applyFont="1" applyFill="1" applyBorder="1" applyAlignment="1">
      <alignment horizontal="right"/>
    </xf>
    <xf numFmtId="6" fontId="14" fillId="5" borderId="58" xfId="0" applyNumberFormat="1" applyFont="1" applyFill="1" applyBorder="1" applyAlignment="1">
      <alignment horizontal="right"/>
    </xf>
    <xf numFmtId="6" fontId="5" fillId="5" borderId="59" xfId="0" applyNumberFormat="1" applyFont="1" applyFill="1" applyBorder="1" applyAlignment="1">
      <alignment horizontal="right" vertical="center"/>
    </xf>
    <xf numFmtId="6" fontId="9" fillId="3" borderId="37" xfId="0" applyNumberFormat="1" applyFont="1" applyFill="1" applyBorder="1" applyAlignment="1">
      <alignment horizontal="right" vertical="center"/>
    </xf>
    <xf numFmtId="164" fontId="9" fillId="3" borderId="72" xfId="0" applyNumberFormat="1" applyFont="1" applyFill="1" applyBorder="1" applyAlignment="1">
      <alignment horizontal="right"/>
    </xf>
    <xf numFmtId="6" fontId="5" fillId="4" borderId="67" xfId="0" applyNumberFormat="1" applyFont="1" applyFill="1" applyBorder="1" applyAlignment="1">
      <alignment horizontal="right" vertical="center" wrapText="1"/>
    </xf>
    <xf numFmtId="6" fontId="5" fillId="4" borderId="16" xfId="0" applyNumberFormat="1" applyFont="1" applyFill="1" applyBorder="1" applyAlignment="1">
      <alignment horizontal="right" vertical="center" wrapText="1"/>
    </xf>
    <xf numFmtId="0" fontId="7" fillId="4" borderId="18" xfId="0" applyFont="1" applyFill="1" applyBorder="1" applyAlignment="1">
      <alignment horizontal="center" vertical="center" wrapText="1"/>
    </xf>
    <xf numFmtId="0" fontId="7" fillId="4" borderId="10" xfId="0" applyFont="1" applyFill="1" applyBorder="1" applyAlignment="1">
      <alignment horizontal="center" vertical="center" wrapText="1"/>
    </xf>
    <xf numFmtId="6" fontId="5" fillId="4" borderId="65" xfId="0" applyNumberFormat="1" applyFont="1" applyFill="1" applyBorder="1" applyAlignment="1">
      <alignment horizontal="right" vertical="center"/>
    </xf>
    <xf numFmtId="0" fontId="5" fillId="4" borderId="4" xfId="0" applyFont="1" applyFill="1" applyBorder="1" applyAlignment="1">
      <alignment horizontal="center" vertical="center"/>
    </xf>
    <xf numFmtId="6" fontId="5" fillId="4" borderId="67" xfId="0" applyNumberFormat="1" applyFont="1" applyFill="1" applyBorder="1" applyAlignment="1">
      <alignment horizontal="right" vertical="center"/>
    </xf>
    <xf numFmtId="6" fontId="5" fillId="4" borderId="68" xfId="0" applyNumberFormat="1" applyFont="1" applyFill="1" applyBorder="1" applyAlignment="1">
      <alignment horizontal="right" vertical="center"/>
    </xf>
    <xf numFmtId="6" fontId="5" fillId="4" borderId="69" xfId="0" applyNumberFormat="1" applyFont="1" applyFill="1" applyBorder="1" applyAlignment="1">
      <alignment horizontal="right" vertical="center"/>
    </xf>
    <xf numFmtId="0" fontId="5" fillId="4" borderId="18"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50"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4" xfId="0" applyFont="1" applyBorder="1" applyAlignment="1">
      <alignment horizontal="center" vertical="center" wrapText="1"/>
    </xf>
    <xf numFmtId="0" fontId="16" fillId="0" borderId="5" xfId="0" applyFont="1" applyBorder="1" applyAlignment="1">
      <alignment horizontal="center" vertical="center"/>
    </xf>
    <xf numFmtId="0" fontId="16" fillId="0" borderId="35" xfId="0" applyFont="1" applyBorder="1" applyAlignment="1">
      <alignment horizontal="center" vertical="center"/>
    </xf>
    <xf numFmtId="6" fontId="5" fillId="4" borderId="66" xfId="0" applyNumberFormat="1" applyFont="1" applyFill="1" applyBorder="1" applyAlignment="1">
      <alignment horizontal="right" vertical="center"/>
    </xf>
    <xf numFmtId="0" fontId="7" fillId="4" borderId="42"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8" fillId="3" borderId="3"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4" fillId="0" borderId="44" xfId="0" applyFont="1" applyBorder="1" applyAlignment="1">
      <alignment horizontal="center" vertical="center"/>
    </xf>
    <xf numFmtId="0" fontId="4" fillId="0" borderId="55" xfId="0" applyFont="1" applyBorder="1" applyAlignment="1">
      <alignment horizontal="center" vertical="center"/>
    </xf>
    <xf numFmtId="0" fontId="16" fillId="0" borderId="5" xfId="0" applyFont="1" applyBorder="1" applyAlignment="1">
      <alignment horizontal="center" vertical="center" wrapText="1"/>
    </xf>
    <xf numFmtId="0" fontId="16" fillId="0" borderId="35" xfId="0" applyFont="1" applyBorder="1" applyAlignment="1">
      <alignment horizontal="center" vertical="center" wrapText="1"/>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5" fillId="4" borderId="51"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51" xfId="0" applyFont="1" applyFill="1" applyBorder="1" applyAlignment="1">
      <alignment horizontal="left" vertical="center" wrapText="1"/>
    </xf>
    <xf numFmtId="6" fontId="5" fillId="4" borderId="76" xfId="0" applyNumberFormat="1" applyFont="1" applyFill="1" applyBorder="1" applyAlignment="1">
      <alignment horizontal="right" wrapText="1"/>
    </xf>
    <xf numFmtId="0" fontId="5" fillId="4" borderId="77" xfId="0" applyFont="1" applyFill="1" applyBorder="1" applyAlignment="1">
      <alignment horizontal="center" vertical="center" wrapText="1"/>
    </xf>
    <xf numFmtId="0" fontId="6" fillId="4" borderId="77" xfId="0" applyFont="1" applyFill="1" applyBorder="1" applyAlignment="1">
      <alignment horizontal="center" vertical="center" wrapText="1"/>
    </xf>
    <xf numFmtId="0" fontId="16" fillId="4" borderId="77" xfId="0" applyFont="1" applyFill="1" applyBorder="1" applyAlignment="1">
      <alignment horizontal="center" vertical="center" wrapText="1"/>
    </xf>
    <xf numFmtId="0" fontId="7" fillId="4" borderId="77" xfId="0" applyFont="1" applyFill="1" applyBorder="1" applyAlignment="1">
      <alignment horizontal="center" vertical="center" wrapText="1"/>
    </xf>
    <xf numFmtId="0" fontId="7" fillId="4" borderId="77" xfId="0" applyFont="1" applyFill="1" applyBorder="1" applyAlignment="1">
      <alignment horizontal="left" vertical="center" wrapText="1"/>
    </xf>
    <xf numFmtId="6" fontId="5" fillId="4" borderId="77" xfId="0" applyNumberFormat="1" applyFont="1" applyFill="1" applyBorder="1" applyAlignment="1">
      <alignment horizontal="right" wrapText="1"/>
    </xf>
    <xf numFmtId="0" fontId="0" fillId="0" borderId="77" xfId="0" applyBorder="1" applyAlignment="1">
      <alignment wrapText="1"/>
    </xf>
    <xf numFmtId="0" fontId="7" fillId="2" borderId="52" xfId="0" applyFont="1" applyFill="1" applyBorder="1" applyAlignment="1">
      <alignment horizontal="left" vertical="center" wrapText="1"/>
    </xf>
    <xf numFmtId="6" fontId="5" fillId="2" borderId="58" xfId="0" applyNumberFormat="1" applyFont="1" applyFill="1" applyBorder="1" applyAlignment="1">
      <alignment horizontal="right" vertical="center"/>
    </xf>
    <xf numFmtId="3" fontId="0" fillId="2" borderId="52" xfId="0" applyNumberFormat="1" applyFill="1" applyBorder="1" applyAlignment="1">
      <alignment wrapText="1"/>
    </xf>
    <xf numFmtId="0" fontId="0" fillId="2" borderId="52" xfId="0" applyFill="1" applyBorder="1" applyAlignment="1">
      <alignment wrapText="1"/>
    </xf>
    <xf numFmtId="0" fontId="7" fillId="6" borderId="52" xfId="0" applyFont="1" applyFill="1" applyBorder="1" applyAlignment="1">
      <alignment horizontal="left" vertical="center" wrapText="1"/>
    </xf>
    <xf numFmtId="6" fontId="5" fillId="6" borderId="58" xfId="0" applyNumberFormat="1" applyFont="1" applyFill="1" applyBorder="1" applyAlignment="1">
      <alignment horizontal="right" vertical="center"/>
    </xf>
    <xf numFmtId="0" fontId="0" fillId="6" borderId="52" xfId="0" applyFill="1" applyBorder="1" applyAlignment="1">
      <alignment wrapText="1"/>
    </xf>
    <xf numFmtId="3" fontId="0" fillId="6" borderId="52" xfId="0" applyNumberFormat="1" applyFill="1" applyBorder="1" applyAlignment="1">
      <alignment wrapText="1"/>
    </xf>
    <xf numFmtId="0" fontId="19" fillId="6" borderId="52" xfId="0" applyFont="1" applyFill="1" applyBorder="1" applyAlignment="1">
      <alignment vertical="center" wrapText="1"/>
    </xf>
    <xf numFmtId="0" fontId="0" fillId="6" borderId="52" xfId="0"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F2F2F2"/>
      <color rgb="FFFFC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K97"/>
  <sheetViews>
    <sheetView topLeftCell="A27" zoomScale="159" zoomScaleNormal="159" workbookViewId="0">
      <selection activeCell="D35" sqref="D35"/>
    </sheetView>
  </sheetViews>
  <sheetFormatPr baseColWidth="10" defaultColWidth="8.83203125" defaultRowHeight="15" x14ac:dyDescent="0.2"/>
  <cols>
    <col min="1" max="1" width="10.6640625" customWidth="1"/>
    <col min="2" max="2" width="0" hidden="1" customWidth="1"/>
    <col min="3" max="3" width="21.1640625" bestFit="1" customWidth="1"/>
    <col min="4" max="4" width="6.83203125" customWidth="1"/>
    <col min="5" max="5" width="12.5" style="108" customWidth="1"/>
    <col min="6" max="6" width="40.1640625" customWidth="1"/>
    <col min="7" max="7" width="49.6640625" style="8" customWidth="1"/>
    <col min="8" max="8" width="14" style="46" customWidth="1"/>
    <col min="9" max="9" width="55.1640625" customWidth="1"/>
    <col min="10" max="10" width="26.1640625" customWidth="1"/>
  </cols>
  <sheetData>
    <row r="1" spans="1:297" s="6" customFormat="1" ht="52" thickBot="1" x14ac:dyDescent="0.25">
      <c r="A1" s="44" t="s">
        <v>86</v>
      </c>
      <c r="B1" s="1" t="s">
        <v>87</v>
      </c>
      <c r="C1" s="4" t="s">
        <v>0</v>
      </c>
      <c r="D1" s="1" t="s">
        <v>1</v>
      </c>
      <c r="E1" s="91" t="s">
        <v>208</v>
      </c>
      <c r="F1" s="5" t="s">
        <v>14</v>
      </c>
      <c r="G1" s="130" t="s">
        <v>2</v>
      </c>
      <c r="H1" s="232" t="s">
        <v>3</v>
      </c>
      <c r="I1" s="235" t="s">
        <v>222</v>
      </c>
    </row>
    <row r="2" spans="1:297" x14ac:dyDescent="0.2">
      <c r="A2" s="51"/>
      <c r="B2" s="52"/>
      <c r="C2" s="53"/>
      <c r="D2" s="53"/>
      <c r="E2" s="92"/>
      <c r="F2" s="339" t="s">
        <v>4</v>
      </c>
      <c r="G2" s="340"/>
      <c r="H2" s="233"/>
      <c r="I2" s="236"/>
    </row>
    <row r="3" spans="1:297" s="76" customFormat="1" ht="32" x14ac:dyDescent="0.2">
      <c r="A3" s="136"/>
      <c r="B3" s="78" t="s">
        <v>88</v>
      </c>
      <c r="C3" s="113">
        <v>71</v>
      </c>
      <c r="D3" s="113" t="s">
        <v>5</v>
      </c>
      <c r="E3" s="115"/>
      <c r="F3" s="121" t="s">
        <v>6</v>
      </c>
      <c r="G3" s="133" t="s">
        <v>7</v>
      </c>
      <c r="H3" s="207">
        <v>500000</v>
      </c>
      <c r="I3" s="152" t="s">
        <v>232</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row>
    <row r="4" spans="1:297" s="76" customFormat="1" ht="144" x14ac:dyDescent="0.2">
      <c r="A4" s="136"/>
      <c r="B4" s="78"/>
      <c r="C4" s="113">
        <v>72</v>
      </c>
      <c r="D4" s="113" t="s">
        <v>8</v>
      </c>
      <c r="E4" s="115"/>
      <c r="F4" s="239" t="s">
        <v>6</v>
      </c>
      <c r="G4" s="133" t="s">
        <v>9</v>
      </c>
      <c r="H4" s="207">
        <v>1000000</v>
      </c>
      <c r="I4" s="152" t="s">
        <v>10</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row>
    <row r="5" spans="1:297" s="76" customFormat="1" ht="32" x14ac:dyDescent="0.2">
      <c r="A5" s="136"/>
      <c r="B5" s="78"/>
      <c r="C5" s="113" t="s">
        <v>11</v>
      </c>
      <c r="D5" s="113" t="s">
        <v>12</v>
      </c>
      <c r="E5" s="115" t="s">
        <v>209</v>
      </c>
      <c r="F5" s="121" t="s">
        <v>6</v>
      </c>
      <c r="G5" s="133" t="s">
        <v>211</v>
      </c>
      <c r="H5" s="207" t="s">
        <v>225</v>
      </c>
      <c r="I5" s="152" t="s">
        <v>232</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row>
    <row r="6" spans="1:297" s="87" customFormat="1" ht="33" thickBot="1" x14ac:dyDescent="0.25">
      <c r="A6" s="240"/>
      <c r="B6" s="241"/>
      <c r="C6" s="242"/>
      <c r="D6" s="242"/>
      <c r="E6" s="243" t="s">
        <v>210</v>
      </c>
      <c r="F6" s="244" t="s">
        <v>6</v>
      </c>
      <c r="G6" s="245" t="s">
        <v>212</v>
      </c>
      <c r="H6" s="246" t="s">
        <v>225</v>
      </c>
      <c r="I6" s="152" t="s">
        <v>232</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row>
    <row r="7" spans="1:297" ht="16" thickBot="1" x14ac:dyDescent="0.25">
      <c r="A7" s="336" t="s">
        <v>13</v>
      </c>
      <c r="B7" s="337"/>
      <c r="C7" s="337"/>
      <c r="D7" s="337"/>
      <c r="E7" s="337"/>
      <c r="F7" s="337"/>
      <c r="G7" s="338"/>
      <c r="H7" s="208">
        <f>SUM(H3:H4)</f>
        <v>1500000</v>
      </c>
      <c r="I7" s="152"/>
    </row>
    <row r="8" spans="1:297" ht="28.5" customHeight="1" x14ac:dyDescent="0.2">
      <c r="A8" s="47"/>
      <c r="B8" s="48"/>
      <c r="C8" s="48"/>
      <c r="D8" s="48"/>
      <c r="E8" s="92"/>
      <c r="F8" s="53" t="s">
        <v>89</v>
      </c>
      <c r="G8" s="72"/>
      <c r="H8" s="209"/>
      <c r="I8" s="152"/>
    </row>
    <row r="9" spans="1:297" ht="14.5" customHeight="1" x14ac:dyDescent="0.2">
      <c r="A9" s="131"/>
      <c r="B9" s="50"/>
      <c r="C9" s="50"/>
      <c r="D9" s="50"/>
      <c r="E9" s="93"/>
      <c r="F9" s="343" t="s">
        <v>206</v>
      </c>
      <c r="G9" s="344"/>
      <c r="H9" s="209"/>
      <c r="I9" s="237"/>
    </row>
    <row r="10" spans="1:297" s="87" customFormat="1" ht="80" x14ac:dyDescent="0.2">
      <c r="A10" s="247"/>
      <c r="B10" s="248"/>
      <c r="C10" s="248"/>
      <c r="D10" s="248"/>
      <c r="E10" s="249" t="s">
        <v>213</v>
      </c>
      <c r="F10" s="250" t="s">
        <v>21</v>
      </c>
      <c r="G10" s="251" t="s">
        <v>214</v>
      </c>
      <c r="H10" s="252"/>
      <c r="I10" s="152" t="s">
        <v>15</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row>
    <row r="11" spans="1:297" x14ac:dyDescent="0.2">
      <c r="A11" s="20"/>
      <c r="B11" s="21"/>
      <c r="C11" s="21"/>
      <c r="D11" s="21"/>
      <c r="E11" s="23"/>
      <c r="F11" s="334" t="s">
        <v>16</v>
      </c>
      <c r="G11" s="335"/>
      <c r="H11" s="209"/>
      <c r="I11" s="152"/>
    </row>
    <row r="12" spans="1:297" s="76" customFormat="1" ht="80" x14ac:dyDescent="0.2">
      <c r="A12" s="79" t="s">
        <v>17</v>
      </c>
      <c r="B12" s="80" t="s">
        <v>18</v>
      </c>
      <c r="C12" s="81" t="s">
        <v>19</v>
      </c>
      <c r="D12" s="82" t="s">
        <v>20</v>
      </c>
      <c r="E12" s="95" t="s">
        <v>213</v>
      </c>
      <c r="F12" s="80" t="s">
        <v>21</v>
      </c>
      <c r="G12" s="57" t="s">
        <v>22</v>
      </c>
      <c r="H12" s="210">
        <f>16500000-1500000-2500000</f>
        <v>12500000</v>
      </c>
      <c r="I12" s="152" t="s">
        <v>23</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row>
    <row r="13" spans="1:297" s="76" customFormat="1" ht="80" x14ac:dyDescent="0.2">
      <c r="A13" s="79" t="s">
        <v>17</v>
      </c>
      <c r="B13" s="80" t="s">
        <v>24</v>
      </c>
      <c r="C13" s="82">
        <v>60</v>
      </c>
      <c r="D13" s="82" t="s">
        <v>25</v>
      </c>
      <c r="E13" s="95" t="s">
        <v>213</v>
      </c>
      <c r="F13" s="309" t="s">
        <v>21</v>
      </c>
      <c r="G13" s="57" t="s">
        <v>26</v>
      </c>
      <c r="H13" s="307">
        <f>18500000-3500000-2500000</f>
        <v>12500000</v>
      </c>
      <c r="I13" s="152" t="s">
        <v>23</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row>
    <row r="14" spans="1:297" s="76" customFormat="1" ht="80" x14ac:dyDescent="0.2">
      <c r="A14" s="79" t="s">
        <v>17</v>
      </c>
      <c r="B14" s="80"/>
      <c r="C14" s="81">
        <v>61</v>
      </c>
      <c r="D14" s="82" t="s">
        <v>27</v>
      </c>
      <c r="E14" s="95" t="s">
        <v>213</v>
      </c>
      <c r="F14" s="310"/>
      <c r="G14" s="84" t="s">
        <v>28</v>
      </c>
      <c r="H14" s="308"/>
      <c r="I14" s="152" t="s">
        <v>23</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row>
    <row r="15" spans="1:297" s="76" customFormat="1" ht="64" x14ac:dyDescent="0.2">
      <c r="A15" s="79" t="s">
        <v>17</v>
      </c>
      <c r="B15" s="80" t="s">
        <v>47</v>
      </c>
      <c r="C15" s="81">
        <v>46</v>
      </c>
      <c r="D15" s="82" t="s">
        <v>48</v>
      </c>
      <c r="E15" s="95" t="s">
        <v>209</v>
      </c>
      <c r="F15" s="83" t="s">
        <v>21</v>
      </c>
      <c r="G15" s="84" t="s">
        <v>49</v>
      </c>
      <c r="H15" s="210">
        <v>10000000</v>
      </c>
      <c r="I15" s="152" t="s">
        <v>50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row>
    <row r="16" spans="1:297" s="76" customFormat="1" ht="32" x14ac:dyDescent="0.2">
      <c r="A16" s="79" t="s">
        <v>17</v>
      </c>
      <c r="B16" s="80" t="s">
        <v>36</v>
      </c>
      <c r="C16" s="82">
        <v>52</v>
      </c>
      <c r="D16" s="82" t="s">
        <v>37</v>
      </c>
      <c r="E16" s="95" t="s">
        <v>213</v>
      </c>
      <c r="F16" s="80" t="s">
        <v>21</v>
      </c>
      <c r="G16" s="57" t="s">
        <v>38</v>
      </c>
      <c r="H16" s="210">
        <f>12000000-2000000</f>
        <v>10000000</v>
      </c>
      <c r="I16" s="152" t="s">
        <v>39</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row>
    <row r="17" spans="1:297" x14ac:dyDescent="0.2">
      <c r="A17" s="330"/>
      <c r="B17" s="331"/>
      <c r="C17" s="331"/>
      <c r="D17" s="331"/>
      <c r="E17" s="331"/>
      <c r="F17" s="341" t="s">
        <v>216</v>
      </c>
      <c r="G17" s="342"/>
      <c r="H17" s="211"/>
      <c r="I17" s="152"/>
    </row>
    <row r="18" spans="1:297" s="76" customFormat="1" ht="32" x14ac:dyDescent="0.2">
      <c r="A18" s="79" t="s">
        <v>17</v>
      </c>
      <c r="B18" s="80" t="s">
        <v>29</v>
      </c>
      <c r="C18" s="82">
        <v>67</v>
      </c>
      <c r="D18" s="82" t="s">
        <v>30</v>
      </c>
      <c r="E18" s="95" t="s">
        <v>213</v>
      </c>
      <c r="F18" s="80" t="s">
        <v>21</v>
      </c>
      <c r="G18" s="57" t="s">
        <v>31</v>
      </c>
      <c r="H18" s="210">
        <v>4000000</v>
      </c>
      <c r="I18" s="152" t="s">
        <v>32</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row>
    <row r="19" spans="1:297" x14ac:dyDescent="0.2">
      <c r="A19" s="330"/>
      <c r="B19" s="331"/>
      <c r="C19" s="331"/>
      <c r="D19" s="331"/>
      <c r="E19" s="331"/>
      <c r="F19" s="319" t="s">
        <v>217</v>
      </c>
      <c r="G19" s="320"/>
      <c r="H19" s="211"/>
      <c r="I19" s="152"/>
    </row>
    <row r="20" spans="1:297" s="76" customFormat="1" ht="48" x14ac:dyDescent="0.2">
      <c r="A20" s="79" t="s">
        <v>17</v>
      </c>
      <c r="B20" s="80" t="s">
        <v>33</v>
      </c>
      <c r="C20" s="82">
        <v>68</v>
      </c>
      <c r="D20" s="82" t="s">
        <v>34</v>
      </c>
      <c r="E20" s="95" t="s">
        <v>213</v>
      </c>
      <c r="F20" s="80" t="s">
        <v>21</v>
      </c>
      <c r="G20" s="57" t="s">
        <v>35</v>
      </c>
      <c r="H20" s="212">
        <f>12000000-2000000</f>
        <v>10000000</v>
      </c>
      <c r="I20" s="152" t="s">
        <v>215</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row>
    <row r="21" spans="1:297" x14ac:dyDescent="0.2">
      <c r="A21" s="10"/>
      <c r="B21" s="3"/>
      <c r="C21" s="11"/>
      <c r="D21" s="11"/>
      <c r="E21" s="96"/>
      <c r="F21" s="319" t="s">
        <v>218</v>
      </c>
      <c r="G21" s="320"/>
      <c r="H21" s="211"/>
      <c r="I21" s="152"/>
    </row>
    <row r="22" spans="1:297" s="76" customFormat="1" ht="32" x14ac:dyDescent="0.2">
      <c r="A22" s="79" t="s">
        <v>17</v>
      </c>
      <c r="B22" s="80" t="s">
        <v>40</v>
      </c>
      <c r="C22" s="82">
        <v>44</v>
      </c>
      <c r="D22" s="82" t="s">
        <v>41</v>
      </c>
      <c r="E22" s="95" t="s">
        <v>209</v>
      </c>
      <c r="F22" s="80" t="s">
        <v>21</v>
      </c>
      <c r="G22" s="57" t="s">
        <v>42</v>
      </c>
      <c r="H22" s="210">
        <v>6000000</v>
      </c>
      <c r="I22" s="152" t="s">
        <v>32</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row>
    <row r="23" spans="1:297" x14ac:dyDescent="0.2">
      <c r="A23" s="10"/>
      <c r="B23" s="3"/>
      <c r="C23" s="11"/>
      <c r="D23" s="11"/>
      <c r="E23" s="96"/>
      <c r="F23" s="319" t="s">
        <v>219</v>
      </c>
      <c r="G23" s="320"/>
      <c r="H23" s="211"/>
      <c r="I23" s="152"/>
    </row>
    <row r="24" spans="1:297" s="76" customFormat="1" ht="32" x14ac:dyDescent="0.2">
      <c r="A24" s="79" t="s">
        <v>17</v>
      </c>
      <c r="B24" s="80" t="s">
        <v>43</v>
      </c>
      <c r="C24" s="81" t="s">
        <v>44</v>
      </c>
      <c r="D24" s="82" t="s">
        <v>45</v>
      </c>
      <c r="E24" s="95" t="s">
        <v>209</v>
      </c>
      <c r="F24" s="80" t="s">
        <v>21</v>
      </c>
      <c r="G24" s="57" t="s">
        <v>46</v>
      </c>
      <c r="H24" s="210">
        <v>5000000</v>
      </c>
      <c r="I24" s="152" t="s">
        <v>32</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row>
    <row r="25" spans="1:297" s="76" customFormat="1" x14ac:dyDescent="0.2">
      <c r="A25" s="63" t="s">
        <v>17</v>
      </c>
      <c r="B25" s="64" t="s">
        <v>73</v>
      </c>
      <c r="C25" s="86" t="s">
        <v>74</v>
      </c>
      <c r="D25" s="65" t="s">
        <v>75</v>
      </c>
      <c r="E25" s="97" t="s">
        <v>209</v>
      </c>
      <c r="F25" s="64" t="s">
        <v>21</v>
      </c>
      <c r="G25" s="66" t="s">
        <v>76</v>
      </c>
      <c r="H25" s="210">
        <v>2000000</v>
      </c>
      <c r="I25" s="152"/>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row>
    <row r="26" spans="1:297" x14ac:dyDescent="0.2">
      <c r="A26" s="332"/>
      <c r="B26" s="333"/>
      <c r="C26" s="333"/>
      <c r="D26" s="333"/>
      <c r="E26" s="333"/>
      <c r="F26" s="319" t="s">
        <v>223</v>
      </c>
      <c r="G26" s="320"/>
      <c r="H26" s="213"/>
      <c r="I26" s="152"/>
    </row>
    <row r="27" spans="1:297" ht="16" x14ac:dyDescent="0.2">
      <c r="A27" s="54" t="s">
        <v>17</v>
      </c>
      <c r="B27" s="55" t="s">
        <v>61</v>
      </c>
      <c r="C27" s="56">
        <v>51</v>
      </c>
      <c r="D27" s="56" t="s">
        <v>62</v>
      </c>
      <c r="E27" s="98" t="s">
        <v>210</v>
      </c>
      <c r="F27" s="55" t="s">
        <v>21</v>
      </c>
      <c r="G27" s="57" t="s">
        <v>63</v>
      </c>
      <c r="H27" s="214">
        <v>2500000</v>
      </c>
      <c r="I27" s="152" t="s">
        <v>64</v>
      </c>
    </row>
    <row r="28" spans="1:297" ht="16" x14ac:dyDescent="0.2">
      <c r="A28" s="54" t="s">
        <v>17</v>
      </c>
      <c r="B28" s="55"/>
      <c r="C28" s="56">
        <v>53</v>
      </c>
      <c r="D28" s="56" t="s">
        <v>65</v>
      </c>
      <c r="E28" s="98" t="s">
        <v>210</v>
      </c>
      <c r="F28" s="55" t="s">
        <v>21</v>
      </c>
      <c r="G28" s="57" t="s">
        <v>66</v>
      </c>
      <c r="H28" s="214" t="s">
        <v>225</v>
      </c>
      <c r="I28" s="152" t="s">
        <v>64</v>
      </c>
    </row>
    <row r="29" spans="1:297" ht="16" x14ac:dyDescent="0.2">
      <c r="A29" s="58" t="s">
        <v>17</v>
      </c>
      <c r="B29" s="59"/>
      <c r="C29" s="60">
        <v>43</v>
      </c>
      <c r="D29" s="60" t="s">
        <v>136</v>
      </c>
      <c r="E29" s="99" t="s">
        <v>213</v>
      </c>
      <c r="F29" s="59" t="s">
        <v>21</v>
      </c>
      <c r="G29" s="61" t="s">
        <v>84</v>
      </c>
      <c r="H29" s="215">
        <v>6000000</v>
      </c>
      <c r="I29" s="152" t="s">
        <v>64</v>
      </c>
    </row>
    <row r="30" spans="1:297" x14ac:dyDescent="0.2">
      <c r="A30" s="12"/>
      <c r="B30" s="13"/>
      <c r="C30" s="2"/>
      <c r="D30" s="2"/>
      <c r="E30" s="100"/>
      <c r="F30" s="319" t="s">
        <v>224</v>
      </c>
      <c r="G30" s="320"/>
      <c r="H30" s="213"/>
      <c r="I30" s="152"/>
    </row>
    <row r="31" spans="1:297" s="76" customFormat="1" x14ac:dyDescent="0.2">
      <c r="A31" s="54" t="s">
        <v>17</v>
      </c>
      <c r="B31" s="55" t="s">
        <v>67</v>
      </c>
      <c r="C31" s="62" t="s">
        <v>68</v>
      </c>
      <c r="D31" s="56" t="s">
        <v>69</v>
      </c>
      <c r="E31" s="98" t="s">
        <v>209</v>
      </c>
      <c r="F31" s="55" t="s">
        <v>21</v>
      </c>
      <c r="G31" s="57" t="s">
        <v>70</v>
      </c>
      <c r="H31" s="214">
        <v>3000000</v>
      </c>
      <c r="I31" s="152"/>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row>
    <row r="32" spans="1:297" s="76" customFormat="1" x14ac:dyDescent="0.2">
      <c r="A32" s="63" t="s">
        <v>17</v>
      </c>
      <c r="B32" s="64" t="s">
        <v>77</v>
      </c>
      <c r="C32" s="65">
        <v>50</v>
      </c>
      <c r="D32" s="65" t="s">
        <v>361</v>
      </c>
      <c r="E32" s="97" t="s">
        <v>209</v>
      </c>
      <c r="F32" s="64" t="s">
        <v>21</v>
      </c>
      <c r="G32" s="66" t="s">
        <v>79</v>
      </c>
      <c r="H32" s="216">
        <v>2500000</v>
      </c>
      <c r="I32" s="15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row>
    <row r="33" spans="1:297" ht="16" x14ac:dyDescent="0.2">
      <c r="A33" s="54" t="s">
        <v>17</v>
      </c>
      <c r="B33" s="55" t="s">
        <v>51</v>
      </c>
      <c r="C33" s="62" t="s">
        <v>52</v>
      </c>
      <c r="D33" s="56" t="s">
        <v>53</v>
      </c>
      <c r="E33" s="98" t="s">
        <v>209</v>
      </c>
      <c r="F33" s="85" t="s">
        <v>21</v>
      </c>
      <c r="G33" s="57" t="s">
        <v>54</v>
      </c>
      <c r="H33" s="214">
        <f>24000000-4000000</f>
        <v>20000000</v>
      </c>
      <c r="I33" s="152" t="s">
        <v>55</v>
      </c>
    </row>
    <row r="34" spans="1:297" s="76" customFormat="1" ht="16" x14ac:dyDescent="0.2">
      <c r="A34" s="54" t="s">
        <v>17</v>
      </c>
      <c r="B34" s="55"/>
      <c r="C34" s="62">
        <v>54</v>
      </c>
      <c r="D34" s="56" t="s">
        <v>53</v>
      </c>
      <c r="E34" s="98" t="s">
        <v>209</v>
      </c>
      <c r="F34" s="85" t="s">
        <v>21</v>
      </c>
      <c r="G34" s="57" t="s">
        <v>59</v>
      </c>
      <c r="H34" s="214" t="s">
        <v>225</v>
      </c>
      <c r="I34" s="152" t="s">
        <v>60</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row>
    <row r="35" spans="1:297" s="76" customFormat="1" ht="15.5" customHeight="1" x14ac:dyDescent="0.2">
      <c r="A35" s="132" t="s">
        <v>17</v>
      </c>
      <c r="B35" s="67" t="s">
        <v>81</v>
      </c>
      <c r="C35" s="68" t="s">
        <v>82</v>
      </c>
      <c r="D35" s="69" t="s">
        <v>191</v>
      </c>
      <c r="E35" s="101"/>
      <c r="F35" s="70" t="s">
        <v>21</v>
      </c>
      <c r="G35" s="71" t="s">
        <v>83</v>
      </c>
      <c r="H35" s="217">
        <v>4000000</v>
      </c>
      <c r="I35" s="152" t="s">
        <v>80</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row>
    <row r="36" spans="1:297" s="76" customFormat="1" ht="15.5" customHeight="1" thickBot="1" x14ac:dyDescent="0.25">
      <c r="A36" s="54" t="s">
        <v>17</v>
      </c>
      <c r="B36" s="55"/>
      <c r="C36" s="62">
        <v>62</v>
      </c>
      <c r="D36" s="56" t="s">
        <v>56</v>
      </c>
      <c r="E36" s="98" t="s">
        <v>209</v>
      </c>
      <c r="F36" s="85" t="s">
        <v>21</v>
      </c>
      <c r="G36" s="57" t="s">
        <v>57</v>
      </c>
      <c r="H36" s="214" t="s">
        <v>225</v>
      </c>
      <c r="I36" s="152" t="s">
        <v>50</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row>
    <row r="37" spans="1:297" ht="16" thickBot="1" x14ac:dyDescent="0.25">
      <c r="A37" s="14"/>
      <c r="B37" s="15"/>
      <c r="C37" s="16"/>
      <c r="D37" s="16"/>
      <c r="E37" s="104"/>
      <c r="F37" s="17" t="s">
        <v>85</v>
      </c>
      <c r="G37" s="18"/>
      <c r="H37" s="208">
        <f>SUM(H12:H35)</f>
        <v>110000000</v>
      </c>
      <c r="I37" s="152"/>
    </row>
    <row r="38" spans="1:297" x14ac:dyDescent="0.2">
      <c r="A38" s="20"/>
      <c r="B38" s="21"/>
      <c r="C38" s="22"/>
      <c r="D38" s="22"/>
      <c r="E38" s="23"/>
      <c r="F38" s="23" t="s">
        <v>90</v>
      </c>
      <c r="G38" s="24"/>
      <c r="H38" s="218"/>
      <c r="I38" s="152"/>
    </row>
    <row r="39" spans="1:297" s="76" customFormat="1" ht="30" x14ac:dyDescent="0.2">
      <c r="A39" s="54" t="s">
        <v>91</v>
      </c>
      <c r="B39" s="55"/>
      <c r="C39" s="56">
        <v>2</v>
      </c>
      <c r="D39" s="56" t="s">
        <v>92</v>
      </c>
      <c r="E39" s="98"/>
      <c r="F39" s="85" t="s">
        <v>93</v>
      </c>
      <c r="G39" s="84" t="s">
        <v>94</v>
      </c>
      <c r="H39" s="219">
        <v>250000</v>
      </c>
      <c r="I39" s="152" t="s">
        <v>228</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row>
    <row r="40" spans="1:297" s="76" customFormat="1" ht="31" thickBot="1" x14ac:dyDescent="0.25">
      <c r="A40" s="63" t="s">
        <v>91</v>
      </c>
      <c r="B40" s="64"/>
      <c r="C40" s="65">
        <v>2</v>
      </c>
      <c r="D40" s="65" t="s">
        <v>95</v>
      </c>
      <c r="E40" s="97"/>
      <c r="F40" s="103" t="s">
        <v>93</v>
      </c>
      <c r="G40" s="109" t="s">
        <v>96</v>
      </c>
      <c r="H40" s="220">
        <v>1000000</v>
      </c>
      <c r="I40" s="152" t="s">
        <v>228</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row>
    <row r="41" spans="1:297" ht="16" thickBot="1" x14ac:dyDescent="0.25">
      <c r="A41" s="14"/>
      <c r="B41" s="15"/>
      <c r="C41" s="16"/>
      <c r="D41" s="16"/>
      <c r="E41" s="104"/>
      <c r="F41" s="25" t="s">
        <v>97</v>
      </c>
      <c r="G41" s="18"/>
      <c r="H41" s="221">
        <f>SUM(H39:H40)</f>
        <v>1250000</v>
      </c>
      <c r="I41" s="152"/>
    </row>
    <row r="42" spans="1:297" x14ac:dyDescent="0.2">
      <c r="A42" s="20"/>
      <c r="B42" s="21"/>
      <c r="C42" s="22"/>
      <c r="D42" s="22"/>
      <c r="E42" s="23"/>
      <c r="F42" s="23" t="s">
        <v>98</v>
      </c>
      <c r="G42" s="24"/>
      <c r="H42" s="45"/>
      <c r="I42" s="152"/>
    </row>
    <row r="43" spans="1:297" x14ac:dyDescent="0.2">
      <c r="A43" s="20"/>
      <c r="B43" s="21"/>
      <c r="C43" s="94"/>
      <c r="D43" s="94"/>
      <c r="E43" s="92"/>
      <c r="F43" s="323" t="s">
        <v>220</v>
      </c>
      <c r="G43" s="324"/>
      <c r="H43" s="222"/>
      <c r="I43" s="152"/>
    </row>
    <row r="44" spans="1:297" s="76" customFormat="1" ht="30" x14ac:dyDescent="0.2">
      <c r="A44" s="54" t="s">
        <v>99</v>
      </c>
      <c r="B44" s="55" t="s">
        <v>100</v>
      </c>
      <c r="C44" s="62">
        <v>32</v>
      </c>
      <c r="D44" s="56" t="s">
        <v>111</v>
      </c>
      <c r="E44" s="98"/>
      <c r="F44" s="316" t="s">
        <v>101</v>
      </c>
      <c r="G44" s="84" t="s">
        <v>102</v>
      </c>
      <c r="H44" s="313">
        <v>9000000</v>
      </c>
      <c r="I44" s="152"/>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row>
    <row r="45" spans="1:297" s="76" customFormat="1" ht="30" x14ac:dyDescent="0.2">
      <c r="A45" s="54"/>
      <c r="B45" s="55"/>
      <c r="C45" s="62" t="s">
        <v>110</v>
      </c>
      <c r="D45" s="56" t="s">
        <v>111</v>
      </c>
      <c r="E45" s="98"/>
      <c r="F45" s="317"/>
      <c r="G45" s="84" t="s">
        <v>112</v>
      </c>
      <c r="H45" s="314"/>
      <c r="I45" s="152"/>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row>
    <row r="46" spans="1:297" s="76" customFormat="1" ht="16" x14ac:dyDescent="0.2">
      <c r="A46" s="54"/>
      <c r="B46" s="111"/>
      <c r="C46" s="86">
        <v>42</v>
      </c>
      <c r="D46" s="65" t="s">
        <v>71</v>
      </c>
      <c r="E46" s="97"/>
      <c r="F46" s="318"/>
      <c r="G46" s="66" t="s">
        <v>72</v>
      </c>
      <c r="H46" s="315"/>
      <c r="I46" s="152" t="s">
        <v>227</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row>
    <row r="47" spans="1:297" s="76" customFormat="1" ht="30" x14ac:dyDescent="0.2">
      <c r="A47" s="54"/>
      <c r="B47" s="111"/>
      <c r="C47" s="112" t="s">
        <v>139</v>
      </c>
      <c r="D47" s="113" t="s">
        <v>111</v>
      </c>
      <c r="E47" s="114"/>
      <c r="F47" s="326" t="s">
        <v>101</v>
      </c>
      <c r="G47" s="133" t="s">
        <v>140</v>
      </c>
      <c r="H47" s="325">
        <f>10000000-2000000</f>
        <v>8000000</v>
      </c>
      <c r="I47" s="152" t="s">
        <v>231</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row>
    <row r="48" spans="1:297" s="76" customFormat="1" ht="48" x14ac:dyDescent="0.2">
      <c r="A48" s="54" t="s">
        <v>99</v>
      </c>
      <c r="B48" s="111"/>
      <c r="C48" s="112">
        <v>4</v>
      </c>
      <c r="D48" s="113" t="s">
        <v>78</v>
      </c>
      <c r="E48" s="114"/>
      <c r="F48" s="327"/>
      <c r="G48" s="134" t="s">
        <v>105</v>
      </c>
      <c r="H48" s="314"/>
      <c r="I48" s="152" t="s">
        <v>106</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row>
    <row r="49" spans="1:297" s="76" customFormat="1" ht="60" x14ac:dyDescent="0.2">
      <c r="A49" s="54" t="s">
        <v>99</v>
      </c>
      <c r="B49" s="111"/>
      <c r="C49" s="112">
        <v>29</v>
      </c>
      <c r="D49" s="113" t="s">
        <v>107</v>
      </c>
      <c r="E49" s="114"/>
      <c r="F49" s="328"/>
      <c r="G49" s="134" t="s">
        <v>108</v>
      </c>
      <c r="H49" s="315"/>
      <c r="I49" s="152" t="s">
        <v>109</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row>
    <row r="50" spans="1:297" s="76" customFormat="1" ht="30" x14ac:dyDescent="0.2">
      <c r="A50" s="54" t="s">
        <v>99</v>
      </c>
      <c r="B50" s="111" t="s">
        <v>121</v>
      </c>
      <c r="C50" s="113">
        <v>37</v>
      </c>
      <c r="D50" s="113" t="s">
        <v>122</v>
      </c>
      <c r="E50" s="115"/>
      <c r="F50" s="312" t="s">
        <v>101</v>
      </c>
      <c r="G50" s="133" t="s">
        <v>123</v>
      </c>
      <c r="H50" s="311">
        <v>7000000</v>
      </c>
      <c r="I50" s="152"/>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row>
    <row r="51" spans="1:297" s="76" customFormat="1" ht="30" x14ac:dyDescent="0.2">
      <c r="A51" s="54"/>
      <c r="B51" s="111"/>
      <c r="C51" s="112">
        <v>26</v>
      </c>
      <c r="D51" s="113" t="s">
        <v>103</v>
      </c>
      <c r="E51" s="115"/>
      <c r="F51" s="312"/>
      <c r="G51" s="134" t="s">
        <v>104</v>
      </c>
      <c r="H51" s="311"/>
      <c r="I51" s="152"/>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row>
    <row r="52" spans="1:297" s="76" customFormat="1" ht="30" x14ac:dyDescent="0.2">
      <c r="A52" s="54" t="s">
        <v>99</v>
      </c>
      <c r="B52" s="111"/>
      <c r="C52" s="113" t="s">
        <v>128</v>
      </c>
      <c r="D52" s="113" t="s">
        <v>129</v>
      </c>
      <c r="E52" s="115" t="s">
        <v>209</v>
      </c>
      <c r="F52" s="77" t="s">
        <v>101</v>
      </c>
      <c r="G52" s="133" t="s">
        <v>130</v>
      </c>
      <c r="H52" s="223">
        <v>4000000</v>
      </c>
      <c r="I52" s="1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row>
    <row r="53" spans="1:297" s="76" customFormat="1" x14ac:dyDescent="0.2">
      <c r="A53" s="63" t="s">
        <v>99</v>
      </c>
      <c r="B53" s="116" t="s">
        <v>131</v>
      </c>
      <c r="C53" s="117" t="s">
        <v>132</v>
      </c>
      <c r="D53" s="118" t="s">
        <v>133</v>
      </c>
      <c r="E53" s="119"/>
      <c r="F53" s="120" t="s">
        <v>101</v>
      </c>
      <c r="G53" s="135" t="s">
        <v>134</v>
      </c>
      <c r="H53" s="224">
        <f>5000000-1500000</f>
        <v>3500000</v>
      </c>
      <c r="I53" s="152"/>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row>
    <row r="54" spans="1:297" s="122" customFormat="1" ht="16" x14ac:dyDescent="0.2">
      <c r="A54" s="136" t="s">
        <v>99</v>
      </c>
      <c r="B54" s="78" t="s">
        <v>135</v>
      </c>
      <c r="C54" s="113">
        <v>40</v>
      </c>
      <c r="D54" s="113" t="s">
        <v>58</v>
      </c>
      <c r="E54" s="115"/>
      <c r="F54" s="121" t="s">
        <v>101</v>
      </c>
      <c r="G54" s="133" t="s">
        <v>137</v>
      </c>
      <c r="H54" s="223">
        <f>2000000+5500000</f>
        <v>7500000</v>
      </c>
      <c r="I54" s="152" t="s">
        <v>138</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row>
    <row r="55" spans="1:297" s="123" customFormat="1" x14ac:dyDescent="0.2">
      <c r="A55" s="131"/>
      <c r="B55" s="50"/>
      <c r="C55" s="110"/>
      <c r="D55" s="9"/>
      <c r="E55" s="93"/>
      <c r="F55" s="321" t="s">
        <v>207</v>
      </c>
      <c r="G55" s="322"/>
      <c r="H55" s="225"/>
      <c r="I55" s="152"/>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row>
    <row r="56" spans="1:297" s="122" customFormat="1" ht="16" x14ac:dyDescent="0.2">
      <c r="A56" s="136"/>
      <c r="B56" s="78"/>
      <c r="C56" s="112" t="s">
        <v>124</v>
      </c>
      <c r="D56" s="113" t="s">
        <v>125</v>
      </c>
      <c r="E56" s="115" t="s">
        <v>210</v>
      </c>
      <c r="F56" s="77" t="s">
        <v>101</v>
      </c>
      <c r="G56" s="133" t="s">
        <v>126</v>
      </c>
      <c r="H56" s="223">
        <f>3000000-1000000</f>
        <v>2000000</v>
      </c>
      <c r="I56" s="152" t="s">
        <v>127</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row>
    <row r="57" spans="1:297" ht="16" x14ac:dyDescent="0.2">
      <c r="A57" s="73" t="s">
        <v>99</v>
      </c>
      <c r="B57" s="74" t="s">
        <v>113</v>
      </c>
      <c r="C57" s="88">
        <v>57</v>
      </c>
      <c r="D57" s="88" t="s">
        <v>114</v>
      </c>
      <c r="E57" s="102" t="s">
        <v>209</v>
      </c>
      <c r="F57" s="74" t="s">
        <v>101</v>
      </c>
      <c r="G57" s="75" t="s">
        <v>115</v>
      </c>
      <c r="H57" s="226">
        <v>12000000</v>
      </c>
      <c r="I57" s="152" t="s">
        <v>116</v>
      </c>
    </row>
    <row r="58" spans="1:297" ht="17" thickBot="1" x14ac:dyDescent="0.25">
      <c r="A58" s="54" t="s">
        <v>99</v>
      </c>
      <c r="B58" s="55" t="s">
        <v>117</v>
      </c>
      <c r="C58" s="62" t="s">
        <v>118</v>
      </c>
      <c r="D58" s="56" t="s">
        <v>119</v>
      </c>
      <c r="E58" s="98" t="s">
        <v>209</v>
      </c>
      <c r="F58" s="90" t="s">
        <v>101</v>
      </c>
      <c r="G58" s="57" t="s">
        <v>120</v>
      </c>
      <c r="H58" s="227">
        <f>2000000+3500000</f>
        <v>5500000</v>
      </c>
      <c r="I58" s="152" t="s">
        <v>116</v>
      </c>
    </row>
    <row r="59" spans="1:297" ht="16" thickBot="1" x14ac:dyDescent="0.25">
      <c r="A59" s="14"/>
      <c r="B59" s="15"/>
      <c r="C59" s="15"/>
      <c r="D59" s="15"/>
      <c r="E59" s="104"/>
      <c r="F59" s="26" t="s">
        <v>141</v>
      </c>
      <c r="G59" s="27"/>
      <c r="H59" s="221">
        <f>SUM(H42:H58)</f>
        <v>58500000</v>
      </c>
      <c r="I59" s="152"/>
    </row>
    <row r="60" spans="1:297" x14ac:dyDescent="0.2">
      <c r="A60" s="20"/>
      <c r="B60" s="21"/>
      <c r="C60" s="21"/>
      <c r="D60" s="21"/>
      <c r="E60" s="23"/>
      <c r="F60" s="28" t="s">
        <v>142</v>
      </c>
      <c r="G60" s="29"/>
      <c r="H60" s="228"/>
      <c r="I60" s="152"/>
    </row>
    <row r="61" spans="1:297" s="76" customFormat="1" x14ac:dyDescent="0.2">
      <c r="A61" s="54" t="s">
        <v>143</v>
      </c>
      <c r="B61" s="55"/>
      <c r="C61" s="62" t="s">
        <v>144</v>
      </c>
      <c r="D61" s="55"/>
      <c r="E61" s="98"/>
      <c r="F61" s="80" t="s">
        <v>145</v>
      </c>
      <c r="G61" s="57" t="s">
        <v>146</v>
      </c>
      <c r="H61" s="229">
        <v>3000000</v>
      </c>
      <c r="I61" s="152"/>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row>
    <row r="62" spans="1:297" s="76" customFormat="1" ht="30" x14ac:dyDescent="0.2">
      <c r="A62" s="54" t="s">
        <v>143</v>
      </c>
      <c r="B62" s="55"/>
      <c r="C62" s="56">
        <v>17</v>
      </c>
      <c r="D62" s="55"/>
      <c r="E62" s="98"/>
      <c r="F62" s="80" t="s">
        <v>145</v>
      </c>
      <c r="G62" s="57" t="s">
        <v>147</v>
      </c>
      <c r="H62" s="229">
        <f>2750000</f>
        <v>2750000</v>
      </c>
      <c r="I62" s="15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row>
    <row r="63" spans="1:297" s="76" customFormat="1" ht="16" x14ac:dyDescent="0.2">
      <c r="A63" s="54" t="s">
        <v>143</v>
      </c>
      <c r="B63" s="55"/>
      <c r="C63" s="56">
        <v>17</v>
      </c>
      <c r="D63" s="56" t="s">
        <v>148</v>
      </c>
      <c r="E63" s="98"/>
      <c r="F63" s="80" t="s">
        <v>145</v>
      </c>
      <c r="G63" s="57" t="s">
        <v>149</v>
      </c>
      <c r="H63" s="229">
        <v>2000000</v>
      </c>
      <c r="I63" s="152" t="s">
        <v>226</v>
      </c>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row>
    <row r="64" spans="1:297" s="76" customFormat="1" ht="31" thickBot="1" x14ac:dyDescent="0.25">
      <c r="A64" s="63" t="s">
        <v>143</v>
      </c>
      <c r="B64" s="64"/>
      <c r="C64" s="86" t="s">
        <v>150</v>
      </c>
      <c r="D64" s="65"/>
      <c r="E64" s="97"/>
      <c r="F64" s="89" t="s">
        <v>145</v>
      </c>
      <c r="G64" s="66" t="s">
        <v>151</v>
      </c>
      <c r="H64" s="230">
        <f>3000000+200000</f>
        <v>3200000</v>
      </c>
      <c r="I64" s="152" t="s">
        <v>362</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row>
    <row r="65" spans="1:297" ht="31" thickBot="1" x14ac:dyDescent="0.25">
      <c r="A65" s="14"/>
      <c r="B65" s="15"/>
      <c r="C65" s="15"/>
      <c r="D65" s="15"/>
      <c r="E65" s="104"/>
      <c r="F65" s="26" t="s">
        <v>152</v>
      </c>
      <c r="G65" s="27"/>
      <c r="H65" s="231">
        <f>SUM(H61:H64)</f>
        <v>10950000</v>
      </c>
      <c r="I65" s="152"/>
    </row>
    <row r="66" spans="1:297" x14ac:dyDescent="0.2">
      <c r="A66" s="125"/>
      <c r="B66" s="126"/>
      <c r="C66" s="126"/>
      <c r="D66" s="126"/>
      <c r="E66" s="127"/>
      <c r="F66" s="49" t="s">
        <v>153</v>
      </c>
      <c r="G66" s="128"/>
      <c r="H66" s="228"/>
      <c r="I66" s="152"/>
    </row>
    <row r="67" spans="1:297" s="76" customFormat="1" ht="96" x14ac:dyDescent="0.2">
      <c r="A67" s="136" t="s">
        <v>154</v>
      </c>
      <c r="B67" s="78"/>
      <c r="C67" s="112" t="s">
        <v>155</v>
      </c>
      <c r="D67" s="113" t="s">
        <v>156</v>
      </c>
      <c r="E67" s="115"/>
      <c r="F67" s="129" t="s">
        <v>157</v>
      </c>
      <c r="G67" s="133" t="s">
        <v>158</v>
      </c>
      <c r="H67" s="223">
        <v>2000000</v>
      </c>
      <c r="I67" s="152" t="s">
        <v>159</v>
      </c>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row>
    <row r="68" spans="1:297" s="76" customFormat="1" ht="30" x14ac:dyDescent="0.2">
      <c r="A68" s="136" t="s">
        <v>154</v>
      </c>
      <c r="B68" s="78"/>
      <c r="C68" s="112" t="s">
        <v>160</v>
      </c>
      <c r="D68" s="113" t="s">
        <v>188</v>
      </c>
      <c r="E68" s="115"/>
      <c r="F68" s="329" t="s">
        <v>157</v>
      </c>
      <c r="G68" s="133" t="s">
        <v>162</v>
      </c>
      <c r="H68" s="311">
        <v>5000000</v>
      </c>
      <c r="I68" s="152"/>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row>
    <row r="69" spans="1:297" s="76" customFormat="1" ht="45" x14ac:dyDescent="0.2">
      <c r="A69" s="136"/>
      <c r="B69" s="78"/>
      <c r="C69" s="112">
        <v>6</v>
      </c>
      <c r="D69" s="113" t="s">
        <v>364</v>
      </c>
      <c r="E69" s="115"/>
      <c r="F69" s="329"/>
      <c r="G69" s="133" t="s">
        <v>166</v>
      </c>
      <c r="H69" s="311"/>
      <c r="I69" s="152" t="s">
        <v>365</v>
      </c>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row>
    <row r="70" spans="1:297" s="76" customFormat="1" ht="32" x14ac:dyDescent="0.2">
      <c r="A70" s="136" t="s">
        <v>154</v>
      </c>
      <c r="B70" s="78"/>
      <c r="C70" s="112">
        <v>19</v>
      </c>
      <c r="D70" s="113" t="s">
        <v>188</v>
      </c>
      <c r="E70" s="115"/>
      <c r="F70" s="329"/>
      <c r="G70" s="133" t="s">
        <v>221</v>
      </c>
      <c r="H70" s="311"/>
      <c r="I70" s="152" t="s">
        <v>229</v>
      </c>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row>
    <row r="71" spans="1:297" s="76" customFormat="1" ht="64" x14ac:dyDescent="0.2">
      <c r="A71" s="136" t="s">
        <v>154</v>
      </c>
      <c r="B71" s="78"/>
      <c r="C71" s="112">
        <v>21</v>
      </c>
      <c r="D71" s="113" t="s">
        <v>163</v>
      </c>
      <c r="E71" s="115"/>
      <c r="F71" s="329"/>
      <c r="G71" s="133" t="s">
        <v>164</v>
      </c>
      <c r="H71" s="311"/>
      <c r="I71" s="152" t="s">
        <v>230</v>
      </c>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row>
    <row r="72" spans="1:297" s="76" customFormat="1" ht="28" customHeight="1" x14ac:dyDescent="0.2">
      <c r="A72" s="136" t="s">
        <v>154</v>
      </c>
      <c r="B72" s="78"/>
      <c r="C72" s="112">
        <v>13</v>
      </c>
      <c r="D72" s="113" t="s">
        <v>167</v>
      </c>
      <c r="E72" s="115"/>
      <c r="F72" s="329" t="s">
        <v>157</v>
      </c>
      <c r="G72" s="124" t="s">
        <v>168</v>
      </c>
      <c r="H72" s="311">
        <v>1200000</v>
      </c>
      <c r="I72" s="152" t="s">
        <v>169</v>
      </c>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row>
    <row r="73" spans="1:297" s="76" customFormat="1" ht="32" x14ac:dyDescent="0.2">
      <c r="A73" s="136" t="s">
        <v>154</v>
      </c>
      <c r="B73" s="78"/>
      <c r="C73" s="112">
        <v>8</v>
      </c>
      <c r="D73" s="113" t="s">
        <v>170</v>
      </c>
      <c r="E73" s="115"/>
      <c r="F73" s="329"/>
      <c r="G73" s="124" t="s">
        <v>171</v>
      </c>
      <c r="H73" s="311"/>
      <c r="I73" s="154" t="s">
        <v>172</v>
      </c>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row>
    <row r="74" spans="1:297" s="76" customFormat="1" x14ac:dyDescent="0.2">
      <c r="A74" s="136" t="s">
        <v>154</v>
      </c>
      <c r="B74" s="78"/>
      <c r="C74" s="112">
        <v>16</v>
      </c>
      <c r="D74" s="113" t="s">
        <v>161</v>
      </c>
      <c r="E74" s="115"/>
      <c r="F74" s="329"/>
      <c r="G74" s="124" t="s">
        <v>173</v>
      </c>
      <c r="H74" s="311"/>
      <c r="I74" s="152"/>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row>
    <row r="75" spans="1:297" s="76" customFormat="1" ht="30" x14ac:dyDescent="0.2">
      <c r="A75" s="136" t="s">
        <v>154</v>
      </c>
      <c r="B75" s="78"/>
      <c r="C75" s="112" t="s">
        <v>174</v>
      </c>
      <c r="D75" s="113" t="s">
        <v>175</v>
      </c>
      <c r="E75" s="115"/>
      <c r="F75" s="329"/>
      <c r="G75" s="124" t="s">
        <v>176</v>
      </c>
      <c r="H75" s="311"/>
      <c r="I75" s="152" t="s">
        <v>177</v>
      </c>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row>
    <row r="76" spans="1:297" s="76" customFormat="1" ht="32" x14ac:dyDescent="0.2">
      <c r="A76" s="136" t="s">
        <v>154</v>
      </c>
      <c r="B76" s="78"/>
      <c r="C76" s="113">
        <v>7</v>
      </c>
      <c r="D76" s="113" t="s">
        <v>178</v>
      </c>
      <c r="E76" s="115"/>
      <c r="F76" s="329"/>
      <c r="G76" s="133" t="s">
        <v>179</v>
      </c>
      <c r="H76" s="311"/>
      <c r="I76" s="153" t="s">
        <v>180</v>
      </c>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row>
    <row r="77" spans="1:297" s="76" customFormat="1" ht="68" x14ac:dyDescent="0.2">
      <c r="A77" s="136"/>
      <c r="B77" s="78"/>
      <c r="C77" s="113" t="s">
        <v>190</v>
      </c>
      <c r="D77" s="113" t="s">
        <v>183</v>
      </c>
      <c r="E77" s="115"/>
      <c r="F77" s="129" t="s">
        <v>157</v>
      </c>
      <c r="G77" s="133" t="s">
        <v>192</v>
      </c>
      <c r="H77" s="223">
        <v>2700000</v>
      </c>
      <c r="I77" s="155" t="s">
        <v>193</v>
      </c>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row>
    <row r="78" spans="1:297" x14ac:dyDescent="0.2">
      <c r="A78" s="131"/>
      <c r="B78" s="50"/>
      <c r="C78" s="9"/>
      <c r="D78" s="9"/>
      <c r="E78" s="93"/>
      <c r="F78" s="321" t="s">
        <v>181</v>
      </c>
      <c r="G78" s="322"/>
      <c r="H78" s="225"/>
      <c r="I78" s="153"/>
    </row>
    <row r="79" spans="1:297" s="76" customFormat="1" ht="64" x14ac:dyDescent="0.2">
      <c r="A79" s="136" t="s">
        <v>154</v>
      </c>
      <c r="B79" s="78" t="s">
        <v>182</v>
      </c>
      <c r="C79" s="113" t="s">
        <v>128</v>
      </c>
      <c r="D79" s="113" t="s">
        <v>129</v>
      </c>
      <c r="E79" s="115" t="s">
        <v>209</v>
      </c>
      <c r="F79" s="129" t="s">
        <v>157</v>
      </c>
      <c r="G79" s="133" t="s">
        <v>184</v>
      </c>
      <c r="H79" s="223">
        <v>4000000</v>
      </c>
      <c r="I79" s="153" t="s">
        <v>185</v>
      </c>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row>
    <row r="80" spans="1:297" s="76" customFormat="1" ht="81" thickBot="1" x14ac:dyDescent="0.25">
      <c r="A80" s="136" t="s">
        <v>154</v>
      </c>
      <c r="B80" s="78" t="s">
        <v>186</v>
      </c>
      <c r="C80" s="118" t="s">
        <v>187</v>
      </c>
      <c r="D80" s="118" t="s">
        <v>165</v>
      </c>
      <c r="E80" s="119" t="s">
        <v>209</v>
      </c>
      <c r="F80" s="137" t="s">
        <v>157</v>
      </c>
      <c r="G80" s="135" t="s">
        <v>189</v>
      </c>
      <c r="H80" s="224">
        <v>12000000</v>
      </c>
      <c r="I80" s="153" t="s">
        <v>360</v>
      </c>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row>
    <row r="81" spans="1:9" ht="16" thickBot="1" x14ac:dyDescent="0.25">
      <c r="A81" s="19"/>
      <c r="B81" s="138"/>
      <c r="C81" s="139"/>
      <c r="D81" s="15"/>
      <c r="E81" s="104"/>
      <c r="F81" s="26" t="s">
        <v>194</v>
      </c>
      <c r="G81" s="27"/>
      <c r="H81" s="221">
        <f>SUM(H67:H80)</f>
        <v>26900000</v>
      </c>
      <c r="I81" s="238"/>
    </row>
    <row r="82" spans="1:9" x14ac:dyDescent="0.2">
      <c r="A82" s="20"/>
      <c r="B82" s="21"/>
      <c r="C82" s="21"/>
      <c r="D82" s="21"/>
      <c r="E82" s="23"/>
      <c r="F82" s="30"/>
      <c r="G82" s="29"/>
      <c r="H82" s="45"/>
      <c r="I82" s="234"/>
    </row>
    <row r="83" spans="1:9" x14ac:dyDescent="0.2">
      <c r="A83" s="31"/>
      <c r="B83" s="32"/>
      <c r="C83" s="32"/>
      <c r="D83" s="32"/>
      <c r="E83" s="105"/>
      <c r="F83" s="32"/>
      <c r="G83" s="33" t="s">
        <v>195</v>
      </c>
      <c r="H83" s="34">
        <f>H7+H37+H41+H59+H65+H81</f>
        <v>209100000</v>
      </c>
      <c r="I83" s="140"/>
    </row>
    <row r="84" spans="1:9" x14ac:dyDescent="0.2">
      <c r="A84" s="31"/>
      <c r="B84" s="32"/>
      <c r="C84" s="32"/>
      <c r="D84" s="32"/>
      <c r="E84" s="105"/>
      <c r="F84" s="32"/>
      <c r="G84" s="33" t="s">
        <v>196</v>
      </c>
      <c r="H84" s="34">
        <f>H83*25%</f>
        <v>52275000</v>
      </c>
      <c r="I84" s="140"/>
    </row>
    <row r="85" spans="1:9" ht="30" x14ac:dyDescent="0.2">
      <c r="A85" s="31"/>
      <c r="B85" s="32"/>
      <c r="C85" s="32"/>
      <c r="D85" s="32"/>
      <c r="E85" s="105"/>
      <c r="F85" s="32"/>
      <c r="G85" s="33" t="s">
        <v>197</v>
      </c>
      <c r="H85" s="35">
        <f>((H83+H84)*(1+3%)^5)-(H83+H84)</f>
        <v>41630261.170162439</v>
      </c>
      <c r="I85" s="141" t="s">
        <v>198</v>
      </c>
    </row>
    <row r="86" spans="1:9" ht="16" thickBot="1" x14ac:dyDescent="0.25">
      <c r="A86" s="36"/>
      <c r="B86" s="37"/>
      <c r="C86" s="37"/>
      <c r="D86" s="37"/>
      <c r="E86" s="106"/>
      <c r="F86" s="37"/>
      <c r="G86" s="38" t="s">
        <v>199</v>
      </c>
      <c r="H86" s="39">
        <f>SUM(H83:H85)</f>
        <v>303005261.17016244</v>
      </c>
      <c r="I86" s="140"/>
    </row>
    <row r="87" spans="1:9" x14ac:dyDescent="0.2">
      <c r="A87" s="7"/>
      <c r="B87" s="7"/>
      <c r="C87" s="7"/>
      <c r="D87" s="7"/>
      <c r="E87" s="107"/>
      <c r="F87" s="7"/>
      <c r="G87" s="40"/>
      <c r="I87" s="142"/>
    </row>
    <row r="88" spans="1:9" x14ac:dyDescent="0.2">
      <c r="F88" s="41" t="s">
        <v>200</v>
      </c>
      <c r="G88" s="40"/>
      <c r="I88" s="142"/>
    </row>
    <row r="89" spans="1:9" ht="16" x14ac:dyDescent="0.2">
      <c r="F89" s="8" t="s">
        <v>17</v>
      </c>
      <c r="G89" s="42" t="s">
        <v>21</v>
      </c>
      <c r="I89" s="142"/>
    </row>
    <row r="90" spans="1:9" ht="16" x14ac:dyDescent="0.2">
      <c r="F90" s="8" t="s">
        <v>91</v>
      </c>
      <c r="G90" s="40" t="s">
        <v>205</v>
      </c>
      <c r="I90" s="142"/>
    </row>
    <row r="91" spans="1:9" ht="16" x14ac:dyDescent="0.2">
      <c r="F91" s="8" t="s">
        <v>99</v>
      </c>
      <c r="G91" s="42" t="s">
        <v>101</v>
      </c>
      <c r="I91" s="142"/>
    </row>
    <row r="92" spans="1:9" ht="16" x14ac:dyDescent="0.2">
      <c r="F92" s="8" t="s">
        <v>143</v>
      </c>
      <c r="G92" s="42" t="s">
        <v>201</v>
      </c>
      <c r="I92" s="142"/>
    </row>
    <row r="93" spans="1:9" ht="16" x14ac:dyDescent="0.2">
      <c r="F93" s="8" t="s">
        <v>154</v>
      </c>
      <c r="G93" s="42" t="s">
        <v>157</v>
      </c>
      <c r="I93" s="142"/>
    </row>
    <row r="94" spans="1:9" x14ac:dyDescent="0.2">
      <c r="A94" s="7"/>
      <c r="B94" s="7"/>
      <c r="C94" s="7"/>
      <c r="D94" s="7"/>
      <c r="E94" s="107"/>
      <c r="F94" s="7"/>
      <c r="G94" s="40"/>
      <c r="I94" s="142"/>
    </row>
    <row r="95" spans="1:9" ht="16" x14ac:dyDescent="0.2">
      <c r="A95" s="7"/>
      <c r="B95" s="7"/>
      <c r="C95" s="7"/>
      <c r="D95" s="7"/>
      <c r="E95" s="107"/>
      <c r="F95" s="43" t="s">
        <v>202</v>
      </c>
      <c r="G95" s="40"/>
      <c r="I95" s="142"/>
    </row>
    <row r="96" spans="1:9" ht="16" x14ac:dyDescent="0.2">
      <c r="A96" s="7"/>
      <c r="B96" s="7"/>
      <c r="C96" s="7"/>
      <c r="D96" s="7"/>
      <c r="E96" s="107"/>
      <c r="F96" s="43" t="s">
        <v>203</v>
      </c>
      <c r="G96" s="40"/>
      <c r="I96" s="142"/>
    </row>
    <row r="97" spans="1:9" ht="16" x14ac:dyDescent="0.2">
      <c r="A97" s="7"/>
      <c r="B97" s="7"/>
      <c r="C97" s="7"/>
      <c r="D97" s="7"/>
      <c r="E97" s="107"/>
      <c r="F97" s="43" t="s">
        <v>204</v>
      </c>
      <c r="G97" s="40"/>
      <c r="I97" s="142"/>
    </row>
  </sheetData>
  <mergeCells count="28">
    <mergeCell ref="F11:G11"/>
    <mergeCell ref="A7:G7"/>
    <mergeCell ref="F2:G2"/>
    <mergeCell ref="F17:G17"/>
    <mergeCell ref="A17:E17"/>
    <mergeCell ref="F9:G9"/>
    <mergeCell ref="A19:E19"/>
    <mergeCell ref="F26:G26"/>
    <mergeCell ref="A26:E26"/>
    <mergeCell ref="F30:G30"/>
    <mergeCell ref="F23:G23"/>
    <mergeCell ref="F78:G78"/>
    <mergeCell ref="F55:G55"/>
    <mergeCell ref="F43:G43"/>
    <mergeCell ref="H47:H49"/>
    <mergeCell ref="F47:F49"/>
    <mergeCell ref="H68:H71"/>
    <mergeCell ref="F68:F71"/>
    <mergeCell ref="H72:H76"/>
    <mergeCell ref="F72:F76"/>
    <mergeCell ref="H13:H14"/>
    <mergeCell ref="F13:F14"/>
    <mergeCell ref="H50:H51"/>
    <mergeCell ref="F50:F51"/>
    <mergeCell ref="H44:H46"/>
    <mergeCell ref="F44:F46"/>
    <mergeCell ref="F19:G19"/>
    <mergeCell ref="F21:G21"/>
  </mergeCells>
  <pageMargins left="0.7" right="0.7" top="0.75" bottom="0.75" header="0.3" footer="0.3"/>
  <pageSetup scale="54" fitToHeight="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9270-6440-734A-9089-05F02CD5F063}">
  <sheetPr>
    <pageSetUpPr fitToPage="1"/>
  </sheetPr>
  <dimension ref="A1:KK75"/>
  <sheetViews>
    <sheetView tabSelected="1" topLeftCell="A21" zoomScale="188" zoomScaleNormal="188" workbookViewId="0">
      <selection activeCell="G22" sqref="G22"/>
    </sheetView>
  </sheetViews>
  <sheetFormatPr baseColWidth="10" defaultColWidth="8.83203125" defaultRowHeight="15" x14ac:dyDescent="0.2"/>
  <cols>
    <col min="1" max="1" width="10.6640625" customWidth="1"/>
    <col min="2" max="2" width="8.83203125" hidden="1" customWidth="1"/>
    <col min="3" max="3" width="21.1640625" bestFit="1" customWidth="1"/>
    <col min="4" max="4" width="14" style="199" customWidth="1"/>
    <col min="5" max="5" width="12.5" style="108" customWidth="1"/>
    <col min="6" max="6" width="40.1640625" customWidth="1"/>
    <col min="7" max="7" width="49.6640625" style="8" customWidth="1"/>
    <col min="8" max="8" width="14" style="46" customWidth="1"/>
    <col min="9" max="9" width="55.1640625" customWidth="1"/>
    <col min="10" max="10" width="26.1640625" customWidth="1"/>
  </cols>
  <sheetData>
    <row r="1" spans="1:297" s="6" customFormat="1" ht="51" x14ac:dyDescent="0.2">
      <c r="A1" s="158" t="s">
        <v>86</v>
      </c>
      <c r="B1" s="184" t="s">
        <v>87</v>
      </c>
      <c r="C1" s="164" t="s">
        <v>0</v>
      </c>
      <c r="D1" s="158" t="s">
        <v>1</v>
      </c>
      <c r="E1" s="173" t="s">
        <v>208</v>
      </c>
      <c r="F1" s="164" t="s">
        <v>14</v>
      </c>
      <c r="G1" s="158" t="s">
        <v>2</v>
      </c>
      <c r="H1" s="294" t="s">
        <v>3</v>
      </c>
      <c r="I1" s="151" t="s">
        <v>222</v>
      </c>
    </row>
    <row r="2" spans="1:297" s="76" customFormat="1" ht="32" x14ac:dyDescent="0.2">
      <c r="A2" s="167"/>
      <c r="B2" s="185" t="s">
        <v>88</v>
      </c>
      <c r="C2" s="178">
        <v>71</v>
      </c>
      <c r="D2" s="178" t="s">
        <v>5</v>
      </c>
      <c r="E2" s="174"/>
      <c r="F2" s="165" t="s">
        <v>6</v>
      </c>
      <c r="G2" s="159" t="s">
        <v>7</v>
      </c>
      <c r="H2" s="295">
        <v>500000</v>
      </c>
      <c r="I2" s="152" t="s">
        <v>232</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row>
    <row r="3" spans="1:297" s="76" customFormat="1" ht="144" x14ac:dyDescent="0.2">
      <c r="A3" s="167"/>
      <c r="B3" s="185"/>
      <c r="C3" s="178">
        <v>72</v>
      </c>
      <c r="D3" s="178" t="s">
        <v>8</v>
      </c>
      <c r="E3" s="174"/>
      <c r="F3" s="165" t="s">
        <v>6</v>
      </c>
      <c r="G3" s="159" t="s">
        <v>9</v>
      </c>
      <c r="H3" s="295">
        <v>1000000</v>
      </c>
      <c r="I3" s="152" t="s">
        <v>10</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row>
    <row r="4" spans="1:297" s="76" customFormat="1" ht="32" x14ac:dyDescent="0.2">
      <c r="A4" s="167"/>
      <c r="B4" s="185"/>
      <c r="C4" s="178" t="s">
        <v>11</v>
      </c>
      <c r="D4" s="178" t="s">
        <v>12</v>
      </c>
      <c r="E4" s="174" t="s">
        <v>209</v>
      </c>
      <c r="F4" s="165" t="s">
        <v>6</v>
      </c>
      <c r="G4" s="159" t="s">
        <v>211</v>
      </c>
      <c r="H4" s="295" t="s">
        <v>225</v>
      </c>
      <c r="I4" s="152" t="s">
        <v>232</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row>
    <row r="5" spans="1:297" s="87" customFormat="1" ht="80" x14ac:dyDescent="0.2">
      <c r="A5" s="168" t="s">
        <v>17</v>
      </c>
      <c r="B5" s="186"/>
      <c r="C5" s="182">
        <v>61</v>
      </c>
      <c r="D5" s="179" t="s">
        <v>27</v>
      </c>
      <c r="E5" s="175" t="s">
        <v>213</v>
      </c>
      <c r="F5" s="165" t="s">
        <v>21</v>
      </c>
      <c r="G5" s="160" t="s">
        <v>28</v>
      </c>
      <c r="H5" s="296" t="s">
        <v>225</v>
      </c>
      <c r="I5" s="152" t="s">
        <v>23</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row>
    <row r="6" spans="1:297" ht="48" x14ac:dyDescent="0.2">
      <c r="A6" s="167" t="s">
        <v>17</v>
      </c>
      <c r="B6" s="185" t="s">
        <v>51</v>
      </c>
      <c r="C6" s="183" t="s">
        <v>366</v>
      </c>
      <c r="D6" s="178" t="s">
        <v>53</v>
      </c>
      <c r="E6" s="174" t="s">
        <v>209</v>
      </c>
      <c r="F6" s="166" t="s">
        <v>21</v>
      </c>
      <c r="G6" s="159" t="s">
        <v>54</v>
      </c>
      <c r="H6" s="295">
        <f>24000000-4000000</f>
        <v>20000000</v>
      </c>
      <c r="I6" s="152" t="s">
        <v>367</v>
      </c>
    </row>
    <row r="7" spans="1:297" ht="28.5" customHeight="1" x14ac:dyDescent="0.2">
      <c r="A7" s="168" t="s">
        <v>17</v>
      </c>
      <c r="B7" s="186" t="s">
        <v>24</v>
      </c>
      <c r="C7" s="179">
        <v>60</v>
      </c>
      <c r="D7" s="179" t="s">
        <v>25</v>
      </c>
      <c r="E7" s="175" t="s">
        <v>213</v>
      </c>
      <c r="F7" s="165" t="s">
        <v>21</v>
      </c>
      <c r="G7" s="159" t="s">
        <v>26</v>
      </c>
      <c r="H7" s="296">
        <f>18500000-3500000-2500000</f>
        <v>12500000</v>
      </c>
      <c r="I7" s="152" t="s">
        <v>23</v>
      </c>
    </row>
    <row r="8" spans="1:297" ht="16" x14ac:dyDescent="0.2">
      <c r="A8" s="167"/>
      <c r="B8" s="185"/>
      <c r="C8" s="183">
        <v>42</v>
      </c>
      <c r="D8" s="178" t="s">
        <v>71</v>
      </c>
      <c r="E8" s="174"/>
      <c r="F8" s="167" t="s">
        <v>101</v>
      </c>
      <c r="G8" s="159" t="s">
        <v>72</v>
      </c>
      <c r="H8" s="297" t="s">
        <v>225</v>
      </c>
      <c r="I8" s="152" t="s">
        <v>363</v>
      </c>
    </row>
    <row r="9" spans="1:297" s="87" customFormat="1" ht="16" x14ac:dyDescent="0.2">
      <c r="A9" s="167" t="s">
        <v>143</v>
      </c>
      <c r="B9" s="185"/>
      <c r="C9" s="178">
        <v>17</v>
      </c>
      <c r="D9" s="178" t="s">
        <v>148</v>
      </c>
      <c r="E9" s="174"/>
      <c r="F9" s="165" t="s">
        <v>145</v>
      </c>
      <c r="G9" s="159" t="s">
        <v>149</v>
      </c>
      <c r="H9" s="298">
        <v>2000000</v>
      </c>
      <c r="I9" s="152" t="s">
        <v>226</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row>
    <row r="10" spans="1:297" ht="96" x14ac:dyDescent="0.2">
      <c r="A10" s="167" t="s">
        <v>154</v>
      </c>
      <c r="B10" s="185"/>
      <c r="C10" s="183" t="s">
        <v>155</v>
      </c>
      <c r="D10" s="178" t="s">
        <v>156</v>
      </c>
      <c r="E10" s="174"/>
      <c r="F10" s="168" t="s">
        <v>157</v>
      </c>
      <c r="G10" s="159" t="s">
        <v>158</v>
      </c>
      <c r="H10" s="297">
        <v>2000000</v>
      </c>
      <c r="I10" s="152" t="s">
        <v>159</v>
      </c>
    </row>
    <row r="11" spans="1:297" s="76" customFormat="1" ht="30" x14ac:dyDescent="0.2">
      <c r="A11" s="167" t="s">
        <v>154</v>
      </c>
      <c r="B11" s="185"/>
      <c r="C11" s="183">
        <v>13</v>
      </c>
      <c r="D11" s="178" t="s">
        <v>167</v>
      </c>
      <c r="E11" s="174"/>
      <c r="F11" s="168" t="s">
        <v>157</v>
      </c>
      <c r="G11" s="161" t="s">
        <v>168</v>
      </c>
      <c r="H11" s="297">
        <v>1200000</v>
      </c>
      <c r="I11" s="152" t="s">
        <v>169</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row>
    <row r="12" spans="1:297" s="76" customFormat="1" ht="30" x14ac:dyDescent="0.2">
      <c r="A12" s="167" t="s">
        <v>91</v>
      </c>
      <c r="B12" s="185"/>
      <c r="C12" s="178">
        <v>2</v>
      </c>
      <c r="D12" s="178" t="s">
        <v>92</v>
      </c>
      <c r="E12" s="174"/>
      <c r="F12" s="166" t="s">
        <v>93</v>
      </c>
      <c r="G12" s="160" t="s">
        <v>94</v>
      </c>
      <c r="H12" s="298">
        <v>250000</v>
      </c>
      <c r="I12" s="152" t="s">
        <v>228</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row>
    <row r="13" spans="1:297" s="76" customFormat="1" ht="30" x14ac:dyDescent="0.2">
      <c r="A13" s="167" t="s">
        <v>91</v>
      </c>
      <c r="B13" s="185"/>
      <c r="C13" s="178">
        <v>2</v>
      </c>
      <c r="D13" s="178" t="s">
        <v>95</v>
      </c>
      <c r="E13" s="174"/>
      <c r="F13" s="166" t="s">
        <v>93</v>
      </c>
      <c r="G13" s="160" t="s">
        <v>96</v>
      </c>
      <c r="H13" s="299">
        <v>1000000</v>
      </c>
      <c r="I13" s="152" t="s">
        <v>228</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row>
    <row r="14" spans="1:297" s="76" customFormat="1" ht="80" x14ac:dyDescent="0.2">
      <c r="A14" s="256" t="s">
        <v>154</v>
      </c>
      <c r="B14" s="257" t="s">
        <v>186</v>
      </c>
      <c r="C14" s="259" t="s">
        <v>187</v>
      </c>
      <c r="D14" s="259" t="s">
        <v>165</v>
      </c>
      <c r="E14" s="260" t="s">
        <v>209</v>
      </c>
      <c r="F14" s="261" t="s">
        <v>157</v>
      </c>
      <c r="G14" s="262" t="s">
        <v>189</v>
      </c>
      <c r="H14" s="300">
        <v>12000000</v>
      </c>
      <c r="I14" s="153" t="s">
        <v>360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row>
    <row r="15" spans="1:297" s="76" customFormat="1" ht="60" x14ac:dyDescent="0.2">
      <c r="A15" s="256" t="s">
        <v>99</v>
      </c>
      <c r="B15" s="257"/>
      <c r="C15" s="258">
        <v>29</v>
      </c>
      <c r="D15" s="259" t="s">
        <v>107</v>
      </c>
      <c r="E15" s="264"/>
      <c r="F15" s="263" t="s">
        <v>101</v>
      </c>
      <c r="G15" s="265" t="s">
        <v>108</v>
      </c>
      <c r="H15" s="300" t="s">
        <v>225</v>
      </c>
      <c r="I15" s="152" t="s">
        <v>109</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row>
    <row r="16" spans="1:297" ht="30" x14ac:dyDescent="0.2">
      <c r="A16" s="256"/>
      <c r="B16" s="257"/>
      <c r="C16" s="258" t="s">
        <v>110</v>
      </c>
      <c r="D16" s="259" t="s">
        <v>111</v>
      </c>
      <c r="E16" s="260"/>
      <c r="F16" s="256" t="s">
        <v>101</v>
      </c>
      <c r="G16" s="265" t="s">
        <v>112</v>
      </c>
      <c r="H16" s="300" t="s">
        <v>225</v>
      </c>
      <c r="I16" s="152"/>
    </row>
    <row r="17" spans="1:297" s="76" customFormat="1" ht="30" x14ac:dyDescent="0.2">
      <c r="A17" s="256" t="s">
        <v>99</v>
      </c>
      <c r="B17" s="257" t="s">
        <v>100</v>
      </c>
      <c r="C17" s="258">
        <v>32</v>
      </c>
      <c r="D17" s="259" t="s">
        <v>111</v>
      </c>
      <c r="E17" s="260"/>
      <c r="F17" s="256" t="s">
        <v>101</v>
      </c>
      <c r="G17" s="265" t="s">
        <v>102</v>
      </c>
      <c r="H17" s="300">
        <v>9000000</v>
      </c>
      <c r="I17" s="1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row>
    <row r="18" spans="1:297" ht="30" x14ac:dyDescent="0.2">
      <c r="A18" s="256"/>
      <c r="B18" s="257"/>
      <c r="C18" s="258" t="s">
        <v>139</v>
      </c>
      <c r="D18" s="259" t="s">
        <v>111</v>
      </c>
      <c r="E18" s="264"/>
      <c r="F18" s="263" t="s">
        <v>101</v>
      </c>
      <c r="G18" s="262" t="s">
        <v>140</v>
      </c>
      <c r="H18" s="300">
        <f>10000000-2000000</f>
        <v>8000000</v>
      </c>
      <c r="I18" s="152" t="s">
        <v>231</v>
      </c>
    </row>
    <row r="19" spans="1:297" s="76" customFormat="1" ht="16" x14ac:dyDescent="0.2">
      <c r="A19" s="167"/>
      <c r="B19" s="185"/>
      <c r="C19" s="183" t="s">
        <v>124</v>
      </c>
      <c r="D19" s="178" t="s">
        <v>125</v>
      </c>
      <c r="E19" s="174" t="s">
        <v>210</v>
      </c>
      <c r="F19" s="167" t="s">
        <v>101</v>
      </c>
      <c r="G19" s="159" t="s">
        <v>126</v>
      </c>
      <c r="H19" s="297">
        <f>3000000-1000000</f>
        <v>2000000</v>
      </c>
      <c r="I19" s="152" t="s">
        <v>127</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row>
    <row r="20" spans="1:297" x14ac:dyDescent="0.2">
      <c r="A20" s="167" t="s">
        <v>99</v>
      </c>
      <c r="B20" s="185" t="s">
        <v>131</v>
      </c>
      <c r="C20" s="183" t="s">
        <v>132</v>
      </c>
      <c r="D20" s="178" t="s">
        <v>133</v>
      </c>
      <c r="E20" s="174"/>
      <c r="F20" s="169" t="s">
        <v>101</v>
      </c>
      <c r="G20" s="159" t="s">
        <v>134</v>
      </c>
      <c r="H20" s="297">
        <f>5000000-1500000</f>
        <v>3500000</v>
      </c>
      <c r="I20" s="152"/>
    </row>
    <row r="21" spans="1:297" s="76" customFormat="1" ht="80" x14ac:dyDescent="0.2">
      <c r="A21" s="168" t="s">
        <v>17</v>
      </c>
      <c r="B21" s="186" t="s">
        <v>18</v>
      </c>
      <c r="C21" s="182" t="s">
        <v>19</v>
      </c>
      <c r="D21" s="179" t="s">
        <v>20</v>
      </c>
      <c r="E21" s="175" t="s">
        <v>213</v>
      </c>
      <c r="F21" s="165" t="s">
        <v>21</v>
      </c>
      <c r="G21" s="159" t="s">
        <v>22</v>
      </c>
      <c r="H21" s="301">
        <f>16500000-1500000-2500000</f>
        <v>12500000</v>
      </c>
      <c r="I21" s="152" t="s">
        <v>23</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row>
    <row r="22" spans="1:297" ht="32" x14ac:dyDescent="0.2">
      <c r="A22" s="168" t="s">
        <v>17</v>
      </c>
      <c r="B22" s="186" t="s">
        <v>29</v>
      </c>
      <c r="C22" s="179">
        <v>67</v>
      </c>
      <c r="D22" s="179" t="s">
        <v>30</v>
      </c>
      <c r="E22" s="175" t="s">
        <v>213</v>
      </c>
      <c r="F22" s="165" t="s">
        <v>21</v>
      </c>
      <c r="G22" s="159" t="s">
        <v>31</v>
      </c>
      <c r="H22" s="301">
        <v>4000000</v>
      </c>
      <c r="I22" s="152" t="s">
        <v>32</v>
      </c>
    </row>
    <row r="23" spans="1:297" s="76" customFormat="1" ht="48" x14ac:dyDescent="0.2">
      <c r="A23" s="168" t="s">
        <v>17</v>
      </c>
      <c r="B23" s="186" t="s">
        <v>33</v>
      </c>
      <c r="C23" s="179">
        <v>68</v>
      </c>
      <c r="D23" s="179" t="s">
        <v>34</v>
      </c>
      <c r="E23" s="175" t="s">
        <v>213</v>
      </c>
      <c r="F23" s="165" t="s">
        <v>21</v>
      </c>
      <c r="G23" s="159" t="s">
        <v>35</v>
      </c>
      <c r="H23" s="296">
        <f>12000000-2000000</f>
        <v>10000000</v>
      </c>
      <c r="I23" s="152" t="s">
        <v>215</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row>
    <row r="24" spans="1:297" s="76" customFormat="1" ht="33" thickBot="1" x14ac:dyDescent="0.25">
      <c r="A24" s="351" t="s">
        <v>17</v>
      </c>
      <c r="B24" s="186" t="s">
        <v>36</v>
      </c>
      <c r="C24" s="352">
        <v>52</v>
      </c>
      <c r="D24" s="352" t="s">
        <v>37</v>
      </c>
      <c r="E24" s="353" t="s">
        <v>213</v>
      </c>
      <c r="F24" s="354" t="s">
        <v>21</v>
      </c>
      <c r="G24" s="355" t="s">
        <v>38</v>
      </c>
      <c r="H24" s="356">
        <f>1500000</f>
        <v>1500000</v>
      </c>
      <c r="I24" s="357" t="s">
        <v>39</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row>
    <row r="25" spans="1:297" s="76" customFormat="1" ht="36" customHeight="1" thickTop="1" x14ac:dyDescent="0.2">
      <c r="A25" s="345" t="s">
        <v>17</v>
      </c>
      <c r="B25" s="186"/>
      <c r="C25" s="346">
        <v>52</v>
      </c>
      <c r="D25" s="346" t="s">
        <v>37</v>
      </c>
      <c r="E25" s="347" t="s">
        <v>213</v>
      </c>
      <c r="F25" s="348" t="s">
        <v>21</v>
      </c>
      <c r="G25" s="349" t="s">
        <v>38</v>
      </c>
      <c r="H25" s="350">
        <v>8500000</v>
      </c>
      <c r="I25" s="236" t="s">
        <v>39</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row>
    <row r="26" spans="1:297" ht="32" x14ac:dyDescent="0.2">
      <c r="A26" s="168" t="s">
        <v>17</v>
      </c>
      <c r="B26" s="186" t="s">
        <v>43</v>
      </c>
      <c r="C26" s="182" t="s">
        <v>44</v>
      </c>
      <c r="D26" s="179" t="s">
        <v>45</v>
      </c>
      <c r="E26" s="175" t="s">
        <v>209</v>
      </c>
      <c r="F26" s="165" t="s">
        <v>21</v>
      </c>
      <c r="G26" s="159" t="s">
        <v>46</v>
      </c>
      <c r="H26" s="301">
        <v>5000000</v>
      </c>
      <c r="I26" s="152" t="s">
        <v>32</v>
      </c>
    </row>
    <row r="27" spans="1:297" ht="64" x14ac:dyDescent="0.2">
      <c r="A27" s="168" t="s">
        <v>17</v>
      </c>
      <c r="B27" s="186" t="s">
        <v>47</v>
      </c>
      <c r="C27" s="182">
        <v>46</v>
      </c>
      <c r="D27" s="179" t="s">
        <v>48</v>
      </c>
      <c r="E27" s="175" t="s">
        <v>209</v>
      </c>
      <c r="F27" s="170" t="s">
        <v>21</v>
      </c>
      <c r="G27" s="160" t="s">
        <v>49</v>
      </c>
      <c r="H27" s="301">
        <v>10000000</v>
      </c>
      <c r="I27" s="152" t="s">
        <v>50</v>
      </c>
    </row>
    <row r="28" spans="1:297" x14ac:dyDescent="0.2">
      <c r="A28" s="167" t="s">
        <v>17</v>
      </c>
      <c r="B28" s="185" t="s">
        <v>73</v>
      </c>
      <c r="C28" s="183" t="s">
        <v>74</v>
      </c>
      <c r="D28" s="178" t="s">
        <v>75</v>
      </c>
      <c r="E28" s="174" t="s">
        <v>209</v>
      </c>
      <c r="F28" s="169" t="s">
        <v>21</v>
      </c>
      <c r="G28" s="159" t="s">
        <v>76</v>
      </c>
      <c r="H28" s="301">
        <v>2000000</v>
      </c>
      <c r="I28" s="152"/>
    </row>
    <row r="29" spans="1:297" ht="32" x14ac:dyDescent="0.2">
      <c r="A29" s="168" t="s">
        <v>17</v>
      </c>
      <c r="B29" s="186" t="s">
        <v>40</v>
      </c>
      <c r="C29" s="179">
        <v>44</v>
      </c>
      <c r="D29" s="179" t="s">
        <v>41</v>
      </c>
      <c r="E29" s="175" t="s">
        <v>209</v>
      </c>
      <c r="F29" s="165" t="s">
        <v>21</v>
      </c>
      <c r="G29" s="159" t="s">
        <v>42</v>
      </c>
      <c r="H29" s="301">
        <v>6000000</v>
      </c>
      <c r="I29" s="152" t="s">
        <v>32</v>
      </c>
    </row>
    <row r="30" spans="1:297" ht="16" x14ac:dyDescent="0.2">
      <c r="A30" s="167" t="s">
        <v>99</v>
      </c>
      <c r="B30" s="185" t="s">
        <v>113</v>
      </c>
      <c r="C30" s="178">
        <v>57</v>
      </c>
      <c r="D30" s="178" t="s">
        <v>114</v>
      </c>
      <c r="E30" s="174" t="s">
        <v>209</v>
      </c>
      <c r="F30" s="169" t="s">
        <v>101</v>
      </c>
      <c r="G30" s="159" t="s">
        <v>115</v>
      </c>
      <c r="H30" s="295">
        <v>12000000</v>
      </c>
      <c r="I30" s="152" t="s">
        <v>116</v>
      </c>
    </row>
    <row r="31" spans="1:297" s="76" customFormat="1" ht="30" x14ac:dyDescent="0.2">
      <c r="A31" s="167" t="s">
        <v>154</v>
      </c>
      <c r="B31" s="185"/>
      <c r="C31" s="183" t="s">
        <v>174</v>
      </c>
      <c r="D31" s="178" t="s">
        <v>175</v>
      </c>
      <c r="E31" s="174"/>
      <c r="F31" s="168" t="s">
        <v>157</v>
      </c>
      <c r="G31" s="161" t="s">
        <v>176</v>
      </c>
      <c r="H31" s="297" t="s">
        <v>225</v>
      </c>
      <c r="I31" s="152" t="s">
        <v>177</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row>
    <row r="32" spans="1:297" ht="30" x14ac:dyDescent="0.2">
      <c r="A32" s="256" t="s">
        <v>154</v>
      </c>
      <c r="B32" s="257"/>
      <c r="C32" s="258" t="s">
        <v>160</v>
      </c>
      <c r="D32" s="259" t="s">
        <v>188</v>
      </c>
      <c r="E32" s="260"/>
      <c r="F32" s="261" t="s">
        <v>157</v>
      </c>
      <c r="G32" s="262" t="s">
        <v>162</v>
      </c>
      <c r="H32" s="300">
        <v>5000000</v>
      </c>
      <c r="I32" s="152"/>
    </row>
    <row r="33" spans="1:297" s="76" customFormat="1" ht="32" x14ac:dyDescent="0.2">
      <c r="A33" s="256" t="s">
        <v>154</v>
      </c>
      <c r="B33" s="257"/>
      <c r="C33" s="258">
        <v>19</v>
      </c>
      <c r="D33" s="259" t="s">
        <v>188</v>
      </c>
      <c r="E33" s="260"/>
      <c r="F33" s="261" t="s">
        <v>157</v>
      </c>
      <c r="G33" s="262" t="s">
        <v>221</v>
      </c>
      <c r="H33" s="300" t="s">
        <v>225</v>
      </c>
      <c r="I33" s="152" t="s">
        <v>229</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row>
    <row r="34" spans="1:297" s="76" customFormat="1" ht="33" customHeight="1" x14ac:dyDescent="0.2">
      <c r="A34" s="256" t="s">
        <v>154</v>
      </c>
      <c r="B34" s="257"/>
      <c r="C34" s="259">
        <v>7</v>
      </c>
      <c r="D34" s="259" t="s">
        <v>178</v>
      </c>
      <c r="E34" s="260"/>
      <c r="F34" s="261" t="s">
        <v>157</v>
      </c>
      <c r="G34" s="358" t="s">
        <v>179</v>
      </c>
      <c r="H34" s="359" t="s">
        <v>225</v>
      </c>
      <c r="I34" s="360" t="s">
        <v>180</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row>
    <row r="35" spans="1:297" s="76" customFormat="1" ht="16" x14ac:dyDescent="0.2">
      <c r="A35" s="256" t="s">
        <v>99</v>
      </c>
      <c r="B35" s="257" t="s">
        <v>117</v>
      </c>
      <c r="C35" s="258" t="s">
        <v>118</v>
      </c>
      <c r="D35" s="259" t="s">
        <v>119</v>
      </c>
      <c r="E35" s="260" t="s">
        <v>209</v>
      </c>
      <c r="F35" s="256" t="s">
        <v>101</v>
      </c>
      <c r="G35" s="262" t="s">
        <v>120</v>
      </c>
      <c r="H35" s="300">
        <f>2000000+3500000</f>
        <v>5500000</v>
      </c>
      <c r="I35" s="152" t="s">
        <v>116</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row>
    <row r="36" spans="1:297" ht="16" x14ac:dyDescent="0.2">
      <c r="A36" s="256" t="s">
        <v>99</v>
      </c>
      <c r="B36" s="257" t="s">
        <v>135</v>
      </c>
      <c r="C36" s="259">
        <v>40</v>
      </c>
      <c r="D36" s="259" t="s">
        <v>58</v>
      </c>
      <c r="E36" s="260"/>
      <c r="F36" s="263" t="s">
        <v>101</v>
      </c>
      <c r="G36" s="358" t="s">
        <v>137</v>
      </c>
      <c r="H36" s="359">
        <f>2000000+5500000</f>
        <v>7500000</v>
      </c>
      <c r="I36" s="361" t="s">
        <v>138</v>
      </c>
    </row>
    <row r="37" spans="1:297" ht="30" x14ac:dyDescent="0.2">
      <c r="A37" s="167" t="s">
        <v>99</v>
      </c>
      <c r="B37" s="185"/>
      <c r="C37" s="178" t="s">
        <v>128</v>
      </c>
      <c r="D37" s="178" t="s">
        <v>129</v>
      </c>
      <c r="E37" s="174" t="s">
        <v>209</v>
      </c>
      <c r="F37" s="167" t="s">
        <v>101</v>
      </c>
      <c r="G37" s="362" t="s">
        <v>130</v>
      </c>
      <c r="H37" s="363">
        <v>4000000</v>
      </c>
      <c r="I37" s="364"/>
    </row>
    <row r="38" spans="1:297" s="76" customFormat="1" ht="64" x14ac:dyDescent="0.2">
      <c r="A38" s="167" t="s">
        <v>154</v>
      </c>
      <c r="B38" s="185" t="s">
        <v>182</v>
      </c>
      <c r="C38" s="178" t="s">
        <v>128</v>
      </c>
      <c r="D38" s="178" t="s">
        <v>129</v>
      </c>
      <c r="E38" s="174" t="s">
        <v>209</v>
      </c>
      <c r="F38" s="168" t="s">
        <v>157</v>
      </c>
      <c r="G38" s="362" t="s">
        <v>184</v>
      </c>
      <c r="H38" s="363">
        <v>4000000</v>
      </c>
      <c r="I38" s="365" t="s">
        <v>185</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row>
    <row r="39" spans="1:297" s="76" customFormat="1" ht="30" x14ac:dyDescent="0.2">
      <c r="A39" s="167"/>
      <c r="B39" s="185"/>
      <c r="C39" s="183">
        <v>26</v>
      </c>
      <c r="D39" s="178" t="s">
        <v>103</v>
      </c>
      <c r="E39" s="174"/>
      <c r="F39" s="167" t="s">
        <v>101</v>
      </c>
      <c r="G39" s="160" t="s">
        <v>104</v>
      </c>
      <c r="H39" s="297" t="s">
        <v>225</v>
      </c>
      <c r="I39" s="152"/>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row>
    <row r="40" spans="1:297" ht="16" x14ac:dyDescent="0.2">
      <c r="A40" s="167" t="s">
        <v>17</v>
      </c>
      <c r="B40" s="185"/>
      <c r="C40" s="178">
        <v>53</v>
      </c>
      <c r="D40" s="178" t="s">
        <v>65</v>
      </c>
      <c r="E40" s="174" t="s">
        <v>210</v>
      </c>
      <c r="F40" s="169" t="s">
        <v>21</v>
      </c>
      <c r="G40" s="159" t="s">
        <v>66</v>
      </c>
      <c r="H40" s="295" t="s">
        <v>225</v>
      </c>
      <c r="I40" s="152" t="s">
        <v>64</v>
      </c>
    </row>
    <row r="41" spans="1:297" x14ac:dyDescent="0.2">
      <c r="A41" s="167" t="s">
        <v>17</v>
      </c>
      <c r="B41" s="185" t="s">
        <v>67</v>
      </c>
      <c r="C41" s="183" t="s">
        <v>68</v>
      </c>
      <c r="D41" s="178" t="s">
        <v>69</v>
      </c>
      <c r="E41" s="174" t="s">
        <v>209</v>
      </c>
      <c r="F41" s="169" t="s">
        <v>21</v>
      </c>
      <c r="G41" s="159" t="s">
        <v>70</v>
      </c>
      <c r="H41" s="295">
        <v>3000000</v>
      </c>
      <c r="I41" s="152"/>
    </row>
    <row r="42" spans="1:297" ht="16" x14ac:dyDescent="0.2">
      <c r="A42" s="167" t="s">
        <v>17</v>
      </c>
      <c r="B42" s="185" t="s">
        <v>61</v>
      </c>
      <c r="C42" s="178">
        <v>51</v>
      </c>
      <c r="D42" s="178" t="s">
        <v>62</v>
      </c>
      <c r="E42" s="174" t="s">
        <v>210</v>
      </c>
      <c r="F42" s="169" t="s">
        <v>21</v>
      </c>
      <c r="G42" s="159" t="s">
        <v>63</v>
      </c>
      <c r="H42" s="295">
        <v>2500000</v>
      </c>
      <c r="I42" s="152" t="s">
        <v>64</v>
      </c>
    </row>
    <row r="43" spans="1:297" s="76" customFormat="1" ht="32" x14ac:dyDescent="0.2">
      <c r="A43" s="167" t="s">
        <v>154</v>
      </c>
      <c r="B43" s="185"/>
      <c r="C43" s="183">
        <v>8</v>
      </c>
      <c r="D43" s="178" t="s">
        <v>170</v>
      </c>
      <c r="E43" s="174"/>
      <c r="F43" s="168" t="s">
        <v>157</v>
      </c>
      <c r="G43" s="366" t="s">
        <v>171</v>
      </c>
      <c r="H43" s="363" t="s">
        <v>225</v>
      </c>
      <c r="I43" s="367" t="s">
        <v>172</v>
      </c>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row>
    <row r="44" spans="1:297" s="76" customFormat="1" ht="30" x14ac:dyDescent="0.2">
      <c r="A44" s="167" t="s">
        <v>99</v>
      </c>
      <c r="B44" s="185" t="s">
        <v>121</v>
      </c>
      <c r="C44" s="178">
        <v>37</v>
      </c>
      <c r="D44" s="178" t="s">
        <v>122</v>
      </c>
      <c r="E44" s="174"/>
      <c r="F44" s="167" t="s">
        <v>101</v>
      </c>
      <c r="G44" s="159" t="s">
        <v>123</v>
      </c>
      <c r="H44" s="297">
        <v>7000000</v>
      </c>
      <c r="I44" s="152"/>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row>
    <row r="45" spans="1:297" s="76" customFormat="1" ht="80" x14ac:dyDescent="0.2">
      <c r="A45" s="167" t="s">
        <v>154</v>
      </c>
      <c r="B45" s="185"/>
      <c r="C45" s="183" t="s">
        <v>359</v>
      </c>
      <c r="D45" s="178" t="s">
        <v>163</v>
      </c>
      <c r="E45" s="174"/>
      <c r="F45" s="168" t="s">
        <v>157</v>
      </c>
      <c r="G45" s="159" t="s">
        <v>164</v>
      </c>
      <c r="H45" s="297" t="s">
        <v>225</v>
      </c>
      <c r="I45" s="152" t="s">
        <v>358</v>
      </c>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row>
    <row r="46" spans="1:297" s="76" customFormat="1" ht="64" x14ac:dyDescent="0.2">
      <c r="A46" s="167" t="s">
        <v>17</v>
      </c>
      <c r="B46" s="185"/>
      <c r="C46" s="183">
        <v>62</v>
      </c>
      <c r="D46" s="178" t="s">
        <v>56</v>
      </c>
      <c r="E46" s="174" t="s">
        <v>209</v>
      </c>
      <c r="F46" s="166" t="s">
        <v>21</v>
      </c>
      <c r="G46" s="159" t="s">
        <v>57</v>
      </c>
      <c r="H46" s="295" t="s">
        <v>225</v>
      </c>
      <c r="I46" s="152" t="s">
        <v>50</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row>
    <row r="47" spans="1:297" s="76" customFormat="1" x14ac:dyDescent="0.2">
      <c r="A47" s="256" t="s">
        <v>17</v>
      </c>
      <c r="B47" s="257" t="s">
        <v>77</v>
      </c>
      <c r="C47" s="259">
        <v>50</v>
      </c>
      <c r="D47" s="259" t="s">
        <v>361</v>
      </c>
      <c r="E47" s="260" t="s">
        <v>209</v>
      </c>
      <c r="F47" s="266" t="s">
        <v>21</v>
      </c>
      <c r="G47" s="262" t="s">
        <v>79</v>
      </c>
      <c r="H47" s="302">
        <v>2500000</v>
      </c>
      <c r="I47" s="152"/>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row>
    <row r="48" spans="1:297" s="76" customFormat="1" ht="64" x14ac:dyDescent="0.2">
      <c r="A48" s="256"/>
      <c r="B48" s="257"/>
      <c r="C48" s="258">
        <v>6</v>
      </c>
      <c r="D48" s="259" t="s">
        <v>364</v>
      </c>
      <c r="E48" s="260"/>
      <c r="F48" s="261" t="s">
        <v>157</v>
      </c>
      <c r="G48" s="262" t="s">
        <v>166</v>
      </c>
      <c r="H48" s="300" t="s">
        <v>225</v>
      </c>
      <c r="I48" s="152" t="s">
        <v>368</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row>
    <row r="49" spans="1:297" s="76" customFormat="1" ht="16" x14ac:dyDescent="0.2">
      <c r="A49" s="256" t="s">
        <v>17</v>
      </c>
      <c r="B49" s="257"/>
      <c r="C49" s="259">
        <v>43</v>
      </c>
      <c r="D49" s="259" t="s">
        <v>136</v>
      </c>
      <c r="E49" s="260" t="s">
        <v>213</v>
      </c>
      <c r="F49" s="266" t="s">
        <v>21</v>
      </c>
      <c r="G49" s="262" t="s">
        <v>84</v>
      </c>
      <c r="H49" s="302">
        <v>6000000</v>
      </c>
      <c r="I49" s="152" t="s">
        <v>64</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row>
    <row r="50" spans="1:297" s="76" customFormat="1" ht="68" x14ac:dyDescent="0.2">
      <c r="A50" s="256"/>
      <c r="B50" s="257"/>
      <c r="C50" s="259" t="s">
        <v>190</v>
      </c>
      <c r="D50" s="259" t="s">
        <v>183</v>
      </c>
      <c r="E50" s="260"/>
      <c r="F50" s="261" t="s">
        <v>157</v>
      </c>
      <c r="G50" s="262" t="s">
        <v>192</v>
      </c>
      <c r="H50" s="300">
        <v>2700000</v>
      </c>
      <c r="I50" s="155" t="s">
        <v>193</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row>
    <row r="51" spans="1:297" s="76" customFormat="1" ht="16" x14ac:dyDescent="0.2">
      <c r="A51" s="267" t="s">
        <v>17</v>
      </c>
      <c r="B51" s="268" t="s">
        <v>81</v>
      </c>
      <c r="C51" s="259" t="s">
        <v>82</v>
      </c>
      <c r="D51" s="259" t="s">
        <v>191</v>
      </c>
      <c r="E51" s="260"/>
      <c r="F51" s="267" t="s">
        <v>21</v>
      </c>
      <c r="G51" s="265" t="s">
        <v>83</v>
      </c>
      <c r="H51" s="303">
        <v>4000000</v>
      </c>
      <c r="I51" s="152" t="s">
        <v>80</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row>
    <row r="52" spans="1:297" s="76" customFormat="1" ht="48" x14ac:dyDescent="0.2">
      <c r="A52" s="256" t="s">
        <v>99</v>
      </c>
      <c r="B52" s="257"/>
      <c r="C52" s="258">
        <v>4</v>
      </c>
      <c r="D52" s="259" t="s">
        <v>78</v>
      </c>
      <c r="E52" s="264"/>
      <c r="F52" s="263" t="s">
        <v>101</v>
      </c>
      <c r="G52" s="265" t="s">
        <v>105</v>
      </c>
      <c r="H52" s="300" t="s">
        <v>225</v>
      </c>
      <c r="I52" s="152" t="s">
        <v>106</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row>
    <row r="53" spans="1:297" s="122" customFormat="1" ht="31" thickBot="1" x14ac:dyDescent="0.25">
      <c r="A53" s="269" t="s">
        <v>154</v>
      </c>
      <c r="B53" s="270"/>
      <c r="C53" s="271">
        <v>16</v>
      </c>
      <c r="D53" s="272" t="s">
        <v>161</v>
      </c>
      <c r="E53" s="273"/>
      <c r="F53" s="274" t="s">
        <v>157</v>
      </c>
      <c r="G53" s="275" t="s">
        <v>173</v>
      </c>
      <c r="H53" s="304" t="s">
        <v>225</v>
      </c>
      <c r="I53" s="152"/>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row>
    <row r="54" spans="1:297" s="76" customFormat="1" ht="16" thickBot="1" x14ac:dyDescent="0.25">
      <c r="A54" s="189"/>
      <c r="B54" s="190"/>
      <c r="C54" s="191"/>
      <c r="D54" s="192"/>
      <c r="E54" s="193"/>
      <c r="F54" s="195" t="s">
        <v>233</v>
      </c>
      <c r="G54" s="194"/>
      <c r="H54" s="305">
        <f>SUM(H2:H53)</f>
        <v>200150000</v>
      </c>
      <c r="I54" s="156"/>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row>
    <row r="55" spans="1:297" s="76" customFormat="1" x14ac:dyDescent="0.2">
      <c r="A55" s="187"/>
      <c r="B55" s="144"/>
      <c r="C55" s="180"/>
      <c r="D55" s="196"/>
      <c r="E55" s="176"/>
      <c r="F55" s="171" t="s">
        <v>142</v>
      </c>
      <c r="G55" s="162"/>
      <c r="H55" s="145"/>
      <c r="I55" s="156"/>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row>
    <row r="56" spans="1:297" s="76" customFormat="1" x14ac:dyDescent="0.2">
      <c r="A56" s="167" t="s">
        <v>143</v>
      </c>
      <c r="B56" s="185"/>
      <c r="C56" s="183" t="s">
        <v>144</v>
      </c>
      <c r="D56" s="293"/>
      <c r="E56" s="174"/>
      <c r="F56" s="165" t="s">
        <v>145</v>
      </c>
      <c r="G56" s="159" t="s">
        <v>146</v>
      </c>
      <c r="H56" s="298">
        <v>3000000</v>
      </c>
      <c r="I56" s="1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row>
    <row r="57" spans="1:297" s="76" customFormat="1" ht="30" x14ac:dyDescent="0.2">
      <c r="A57" s="167" t="s">
        <v>143</v>
      </c>
      <c r="B57" s="185"/>
      <c r="C57" s="178">
        <v>17</v>
      </c>
      <c r="D57" s="293"/>
      <c r="E57" s="174"/>
      <c r="F57" s="165" t="s">
        <v>145</v>
      </c>
      <c r="G57" s="159" t="s">
        <v>147</v>
      </c>
      <c r="H57" s="298">
        <f>2750000</f>
        <v>2750000</v>
      </c>
      <c r="I57" s="156"/>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row>
    <row r="58" spans="1:297" s="76" customFormat="1" ht="30" x14ac:dyDescent="0.2">
      <c r="A58" s="167" t="s">
        <v>143</v>
      </c>
      <c r="B58" s="185"/>
      <c r="C58" s="183" t="s">
        <v>150</v>
      </c>
      <c r="D58" s="178"/>
      <c r="E58" s="174"/>
      <c r="F58" s="165" t="s">
        <v>145</v>
      </c>
      <c r="G58" s="159" t="s">
        <v>151</v>
      </c>
      <c r="H58" s="299">
        <f>3000000+200000</f>
        <v>3200000</v>
      </c>
      <c r="I58" s="156" t="s">
        <v>362</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row>
    <row r="59" spans="1:297" ht="31" thickBot="1" x14ac:dyDescent="0.25">
      <c r="A59" s="188"/>
      <c r="B59" s="254"/>
      <c r="C59" s="181"/>
      <c r="D59" s="255"/>
      <c r="E59" s="177"/>
      <c r="F59" s="172" t="s">
        <v>234</v>
      </c>
      <c r="G59" s="163"/>
      <c r="H59" s="306">
        <f>SUM(H56:H58)</f>
        <v>8950000</v>
      </c>
      <c r="I59" s="157"/>
    </row>
    <row r="60" spans="1:297" x14ac:dyDescent="0.2">
      <c r="A60" s="276"/>
      <c r="B60" s="277"/>
      <c r="C60" s="277"/>
      <c r="D60" s="278"/>
      <c r="E60" s="279"/>
      <c r="F60" s="280"/>
      <c r="G60" s="281"/>
      <c r="H60" s="282"/>
      <c r="I60" s="283"/>
    </row>
    <row r="61" spans="1:297" x14ac:dyDescent="0.2">
      <c r="A61" s="284"/>
      <c r="B61" s="146"/>
      <c r="C61" s="146"/>
      <c r="D61" s="197"/>
      <c r="E61" s="147"/>
      <c r="F61" s="146"/>
      <c r="G61" s="148" t="s">
        <v>195</v>
      </c>
      <c r="H61" s="149">
        <f>H54+H59</f>
        <v>209100000</v>
      </c>
      <c r="I61" s="253"/>
    </row>
    <row r="62" spans="1:297" x14ac:dyDescent="0.2">
      <c r="A62" s="284"/>
      <c r="B62" s="146"/>
      <c r="C62" s="146"/>
      <c r="D62" s="197"/>
      <c r="E62" s="147"/>
      <c r="F62" s="146"/>
      <c r="G62" s="148" t="s">
        <v>196</v>
      </c>
      <c r="H62" s="149">
        <f>H61*25%</f>
        <v>52275000</v>
      </c>
      <c r="I62" s="253"/>
    </row>
    <row r="63" spans="1:297" ht="30" x14ac:dyDescent="0.2">
      <c r="A63" s="284"/>
      <c r="B63" s="146"/>
      <c r="C63" s="146"/>
      <c r="D63" s="197"/>
      <c r="E63" s="147"/>
      <c r="F63" s="146"/>
      <c r="G63" s="148" t="s">
        <v>197</v>
      </c>
      <c r="H63" s="150">
        <f>((H61+H62)*(1+3%)^5)-(H61+H62)</f>
        <v>41630261.170162439</v>
      </c>
      <c r="I63" s="285" t="s">
        <v>198</v>
      </c>
    </row>
    <row r="64" spans="1:297" ht="16" thickBot="1" x14ac:dyDescent="0.25">
      <c r="A64" s="286"/>
      <c r="B64" s="287"/>
      <c r="C64" s="287"/>
      <c r="D64" s="288"/>
      <c r="E64" s="289"/>
      <c r="F64" s="287"/>
      <c r="G64" s="290" t="s">
        <v>199</v>
      </c>
      <c r="H64" s="291">
        <f>SUM(H61:H63)</f>
        <v>303005261.17016244</v>
      </c>
      <c r="I64" s="292"/>
    </row>
    <row r="65" spans="1:9" x14ac:dyDescent="0.2">
      <c r="A65" s="7"/>
      <c r="B65" s="7"/>
      <c r="C65" s="7"/>
      <c r="D65" s="198"/>
      <c r="E65" s="107"/>
      <c r="F65" s="7"/>
      <c r="G65" s="40"/>
      <c r="I65" s="143"/>
    </row>
    <row r="66" spans="1:9" x14ac:dyDescent="0.2">
      <c r="F66" s="41" t="s">
        <v>200</v>
      </c>
      <c r="G66" s="40"/>
      <c r="I66" s="143"/>
    </row>
    <row r="67" spans="1:9" ht="16" x14ac:dyDescent="0.2">
      <c r="F67" s="8" t="s">
        <v>17</v>
      </c>
      <c r="G67" s="42" t="s">
        <v>21</v>
      </c>
      <c r="I67" s="143"/>
    </row>
    <row r="68" spans="1:9" ht="16" x14ac:dyDescent="0.2">
      <c r="F68" s="8" t="s">
        <v>91</v>
      </c>
      <c r="G68" s="40" t="s">
        <v>205</v>
      </c>
      <c r="I68" s="143"/>
    </row>
    <row r="69" spans="1:9" ht="16" x14ac:dyDescent="0.2">
      <c r="F69" s="8" t="s">
        <v>99</v>
      </c>
      <c r="G69" s="42" t="s">
        <v>101</v>
      </c>
      <c r="I69" s="143"/>
    </row>
    <row r="70" spans="1:9" ht="16" x14ac:dyDescent="0.2">
      <c r="F70" s="8" t="s">
        <v>143</v>
      </c>
      <c r="G70" s="42" t="s">
        <v>201</v>
      </c>
      <c r="I70" s="143"/>
    </row>
    <row r="71" spans="1:9" ht="16" x14ac:dyDescent="0.2">
      <c r="F71" s="8" t="s">
        <v>154</v>
      </c>
      <c r="G71" s="42" t="s">
        <v>157</v>
      </c>
      <c r="I71" s="143"/>
    </row>
    <row r="72" spans="1:9" x14ac:dyDescent="0.2">
      <c r="A72" s="7"/>
      <c r="B72" s="7"/>
      <c r="C72" s="7"/>
      <c r="D72" s="198"/>
      <c r="E72" s="107"/>
      <c r="F72" s="7"/>
      <c r="G72" s="40"/>
      <c r="I72" s="143"/>
    </row>
    <row r="73" spans="1:9" ht="16" x14ac:dyDescent="0.2">
      <c r="A73" s="7"/>
      <c r="B73" s="7"/>
      <c r="C73" s="7"/>
      <c r="D73" s="198"/>
      <c r="E73" s="107"/>
      <c r="F73" s="43" t="s">
        <v>202</v>
      </c>
      <c r="G73" s="40"/>
      <c r="I73" s="143"/>
    </row>
    <row r="74" spans="1:9" ht="16" x14ac:dyDescent="0.2">
      <c r="A74" s="7"/>
      <c r="B74" s="7"/>
      <c r="C74" s="7"/>
      <c r="D74" s="198"/>
      <c r="E74" s="107"/>
      <c r="F74" s="43" t="s">
        <v>203</v>
      </c>
      <c r="G74" s="40"/>
      <c r="I74" s="143"/>
    </row>
    <row r="75" spans="1:9" ht="16" x14ac:dyDescent="0.2">
      <c r="A75" s="7"/>
      <c r="B75" s="7"/>
      <c r="C75" s="7"/>
      <c r="D75" s="198"/>
      <c r="E75" s="107"/>
      <c r="F75" s="43" t="s">
        <v>204</v>
      </c>
      <c r="G75" s="40"/>
      <c r="I75" s="143"/>
    </row>
  </sheetData>
  <sortState xmlns:xlrd2="http://schemas.microsoft.com/office/spreadsheetml/2017/richdata2" ref="A2:I53">
    <sortCondition ref="D2:D53"/>
  </sortState>
  <pageMargins left="0.7" right="0.7" top="0.75" bottom="0.75" header="0.3" footer="0.3"/>
  <pageSetup scale="53" fitToHeight="3"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CB78-4703-6240-B804-E864EE86B5C7}">
  <sheetPr>
    <pageSetUpPr fitToPage="1"/>
  </sheetPr>
  <dimension ref="A2:E100"/>
  <sheetViews>
    <sheetView topLeftCell="A9" zoomScale="207" zoomScaleNormal="207" workbookViewId="0">
      <selection activeCell="B80" sqref="B1:B1048576"/>
    </sheetView>
  </sheetViews>
  <sheetFormatPr baseColWidth="10" defaultRowHeight="15" x14ac:dyDescent="0.2"/>
  <cols>
    <col min="2" max="2" width="86.6640625" customWidth="1"/>
    <col min="4" max="4" width="12.1640625" customWidth="1"/>
  </cols>
  <sheetData>
    <row r="2" spans="1:5" ht="16" x14ac:dyDescent="0.2">
      <c r="B2" s="200" t="s">
        <v>235</v>
      </c>
      <c r="E2" s="201" t="s">
        <v>222</v>
      </c>
    </row>
    <row r="3" spans="1:5" x14ac:dyDescent="0.2">
      <c r="E3" s="202"/>
    </row>
    <row r="4" spans="1:5" ht="85" x14ac:dyDescent="0.2">
      <c r="A4" s="203">
        <v>1</v>
      </c>
      <c r="B4" s="204" t="s">
        <v>236</v>
      </c>
      <c r="D4" s="203" t="s">
        <v>175</v>
      </c>
    </row>
    <row r="5" spans="1:5" ht="68" x14ac:dyDescent="0.2">
      <c r="A5" s="203">
        <v>2</v>
      </c>
      <c r="B5" s="204" t="s">
        <v>237</v>
      </c>
      <c r="D5" s="203" t="s">
        <v>95</v>
      </c>
    </row>
    <row r="6" spans="1:5" ht="68" x14ac:dyDescent="0.2">
      <c r="A6" s="203">
        <v>3</v>
      </c>
      <c r="B6" s="204" t="s">
        <v>238</v>
      </c>
      <c r="D6" s="203" t="s">
        <v>133</v>
      </c>
    </row>
    <row r="7" spans="1:5" ht="68" x14ac:dyDescent="0.2">
      <c r="A7" s="203">
        <v>4</v>
      </c>
      <c r="B7" s="204" t="s">
        <v>239</v>
      </c>
      <c r="D7" s="203" t="s">
        <v>78</v>
      </c>
    </row>
    <row r="8" spans="1:5" ht="16" x14ac:dyDescent="0.2">
      <c r="B8" s="205"/>
    </row>
    <row r="9" spans="1:5" ht="16" x14ac:dyDescent="0.2">
      <c r="B9" s="200" t="s">
        <v>240</v>
      </c>
    </row>
    <row r="11" spans="1:5" ht="136" x14ac:dyDescent="0.2">
      <c r="A11" s="203">
        <v>5</v>
      </c>
      <c r="B11" s="204" t="s">
        <v>241</v>
      </c>
      <c r="D11" s="203" t="s">
        <v>156</v>
      </c>
    </row>
    <row r="12" spans="1:5" ht="51" x14ac:dyDescent="0.2">
      <c r="A12" s="203">
        <v>6</v>
      </c>
      <c r="B12" s="204" t="s">
        <v>242</v>
      </c>
      <c r="D12" s="203" t="s">
        <v>364</v>
      </c>
    </row>
    <row r="13" spans="1:5" ht="51" x14ac:dyDescent="0.2">
      <c r="A13" s="203">
        <v>7</v>
      </c>
      <c r="B13" s="204" t="s">
        <v>243</v>
      </c>
      <c r="D13" s="203" t="s">
        <v>178</v>
      </c>
    </row>
    <row r="14" spans="1:5" ht="34" x14ac:dyDescent="0.2">
      <c r="A14" s="203">
        <v>8</v>
      </c>
      <c r="B14" s="204" t="s">
        <v>244</v>
      </c>
      <c r="D14" s="203" t="s">
        <v>170</v>
      </c>
    </row>
    <row r="15" spans="1:5" ht="34" x14ac:dyDescent="0.2">
      <c r="A15" s="203">
        <v>9</v>
      </c>
      <c r="B15" s="204" t="s">
        <v>245</v>
      </c>
      <c r="D15" s="203" t="s">
        <v>156</v>
      </c>
    </row>
    <row r="16" spans="1:5" ht="34" x14ac:dyDescent="0.2">
      <c r="A16" s="203">
        <v>10</v>
      </c>
      <c r="B16" s="204" t="s">
        <v>246</v>
      </c>
      <c r="D16" s="203" t="s">
        <v>188</v>
      </c>
    </row>
    <row r="17" spans="1:5" ht="51" x14ac:dyDescent="0.2">
      <c r="A17" s="203">
        <v>11</v>
      </c>
      <c r="B17" s="204" t="s">
        <v>247</v>
      </c>
      <c r="D17" s="203" t="s">
        <v>188</v>
      </c>
    </row>
    <row r="18" spans="1:5" ht="68" x14ac:dyDescent="0.2">
      <c r="A18" s="203">
        <v>12</v>
      </c>
      <c r="B18" s="204" t="s">
        <v>248</v>
      </c>
      <c r="D18" s="203" t="s">
        <v>175</v>
      </c>
    </row>
    <row r="19" spans="1:5" ht="34" x14ac:dyDescent="0.2">
      <c r="A19" s="203">
        <v>13</v>
      </c>
      <c r="B19" s="204" t="s">
        <v>249</v>
      </c>
      <c r="D19" s="203" t="s">
        <v>167</v>
      </c>
    </row>
    <row r="20" spans="1:5" ht="16" x14ac:dyDescent="0.2">
      <c r="A20" s="203">
        <v>14</v>
      </c>
      <c r="B20" s="205" t="s">
        <v>250</v>
      </c>
      <c r="D20" s="203" t="s">
        <v>251</v>
      </c>
    </row>
    <row r="21" spans="1:5" ht="34" x14ac:dyDescent="0.2">
      <c r="A21" s="203">
        <v>15</v>
      </c>
      <c r="B21" s="204" t="s">
        <v>252</v>
      </c>
      <c r="D21" s="203" t="s">
        <v>188</v>
      </c>
    </row>
    <row r="22" spans="1:5" ht="51" x14ac:dyDescent="0.2">
      <c r="A22" s="203">
        <v>16</v>
      </c>
      <c r="B22" s="204" t="s">
        <v>253</v>
      </c>
      <c r="D22" s="203" t="s">
        <v>161</v>
      </c>
    </row>
    <row r="23" spans="1:5" ht="34" x14ac:dyDescent="0.2">
      <c r="A23" s="203">
        <v>17</v>
      </c>
      <c r="B23" s="204" t="s">
        <v>254</v>
      </c>
      <c r="D23" s="203" t="s">
        <v>148</v>
      </c>
      <c r="E23" t="s">
        <v>255</v>
      </c>
    </row>
    <row r="24" spans="1:5" ht="16" x14ac:dyDescent="0.2">
      <c r="A24">
        <v>18</v>
      </c>
      <c r="B24" s="205" t="s">
        <v>256</v>
      </c>
      <c r="E24" t="s">
        <v>257</v>
      </c>
    </row>
    <row r="25" spans="1:5" ht="34" x14ac:dyDescent="0.2">
      <c r="A25" s="203">
        <v>19</v>
      </c>
      <c r="B25" s="204" t="s">
        <v>258</v>
      </c>
      <c r="D25" s="203" t="s">
        <v>188</v>
      </c>
    </row>
    <row r="27" spans="1:5" ht="16" x14ac:dyDescent="0.2">
      <c r="B27" s="200" t="s">
        <v>259</v>
      </c>
    </row>
    <row r="28" spans="1:5" ht="16" x14ac:dyDescent="0.2">
      <c r="A28">
        <v>20</v>
      </c>
      <c r="B28" s="205" t="s">
        <v>260</v>
      </c>
      <c r="D28" t="s">
        <v>261</v>
      </c>
      <c r="E28" t="s">
        <v>262</v>
      </c>
    </row>
    <row r="29" spans="1:5" ht="34" x14ac:dyDescent="0.2">
      <c r="A29" s="203">
        <v>21</v>
      </c>
      <c r="B29" s="204" t="s">
        <v>263</v>
      </c>
      <c r="D29" s="203" t="s">
        <v>163</v>
      </c>
    </row>
    <row r="30" spans="1:5" ht="16" x14ac:dyDescent="0.2">
      <c r="A30" s="203">
        <v>22</v>
      </c>
      <c r="B30" s="205" t="s">
        <v>264</v>
      </c>
      <c r="D30" s="203" t="s">
        <v>188</v>
      </c>
    </row>
    <row r="31" spans="1:5" ht="16" x14ac:dyDescent="0.2">
      <c r="A31" s="203">
        <v>23</v>
      </c>
      <c r="B31" s="205" t="s">
        <v>265</v>
      </c>
      <c r="E31" t="s">
        <v>266</v>
      </c>
    </row>
    <row r="33" spans="1:5" ht="16" x14ac:dyDescent="0.2">
      <c r="B33" s="200" t="s">
        <v>267</v>
      </c>
    </row>
    <row r="34" spans="1:5" ht="34" x14ac:dyDescent="0.2">
      <c r="A34" s="203">
        <v>24</v>
      </c>
      <c r="B34" s="204" t="s">
        <v>268</v>
      </c>
      <c r="D34" s="203" t="s">
        <v>269</v>
      </c>
      <c r="E34" t="s">
        <v>270</v>
      </c>
    </row>
    <row r="35" spans="1:5" ht="51" x14ac:dyDescent="0.2">
      <c r="A35" s="203">
        <v>25</v>
      </c>
      <c r="B35" s="204" t="s">
        <v>271</v>
      </c>
      <c r="E35" t="s">
        <v>272</v>
      </c>
    </row>
    <row r="37" spans="1:5" ht="16" x14ac:dyDescent="0.2">
      <c r="B37" s="200" t="s">
        <v>273</v>
      </c>
    </row>
    <row r="38" spans="1:5" ht="68" x14ac:dyDescent="0.2">
      <c r="A38" s="203">
        <v>26</v>
      </c>
      <c r="B38" s="204" t="s">
        <v>274</v>
      </c>
      <c r="D38" s="203" t="s">
        <v>103</v>
      </c>
    </row>
    <row r="39" spans="1:5" ht="51" x14ac:dyDescent="0.2">
      <c r="A39" s="203">
        <v>27</v>
      </c>
      <c r="B39" s="204" t="s">
        <v>275</v>
      </c>
      <c r="D39" s="203" t="s">
        <v>251</v>
      </c>
      <c r="E39" t="s">
        <v>276</v>
      </c>
    </row>
    <row r="40" spans="1:5" ht="16" x14ac:dyDescent="0.2">
      <c r="A40" s="203">
        <v>28</v>
      </c>
      <c r="B40" s="205" t="s">
        <v>277</v>
      </c>
      <c r="D40" s="203" t="s">
        <v>175</v>
      </c>
    </row>
    <row r="41" spans="1:5" ht="51" x14ac:dyDescent="0.2">
      <c r="A41" s="203">
        <v>29</v>
      </c>
      <c r="B41" s="204" t="s">
        <v>278</v>
      </c>
      <c r="D41" s="203" t="s">
        <v>107</v>
      </c>
    </row>
    <row r="42" spans="1:5" ht="34" x14ac:dyDescent="0.2">
      <c r="A42" s="203">
        <v>30</v>
      </c>
      <c r="B42" s="204" t="s">
        <v>279</v>
      </c>
      <c r="D42" s="203" t="s">
        <v>111</v>
      </c>
    </row>
    <row r="43" spans="1:5" ht="34" x14ac:dyDescent="0.2">
      <c r="A43" s="203">
        <v>31</v>
      </c>
      <c r="B43" s="204" t="s">
        <v>280</v>
      </c>
      <c r="D43" s="203" t="s">
        <v>111</v>
      </c>
    </row>
    <row r="44" spans="1:5" ht="34" x14ac:dyDescent="0.2">
      <c r="A44" s="203">
        <v>32</v>
      </c>
      <c r="B44" s="204" t="s">
        <v>281</v>
      </c>
      <c r="D44" s="203" t="s">
        <v>111</v>
      </c>
    </row>
    <row r="45" spans="1:5" ht="34" x14ac:dyDescent="0.2">
      <c r="A45" s="203">
        <v>33</v>
      </c>
      <c r="B45" s="204" t="s">
        <v>282</v>
      </c>
      <c r="D45" s="203" t="s">
        <v>175</v>
      </c>
    </row>
    <row r="46" spans="1:5" ht="16" x14ac:dyDescent="0.2">
      <c r="A46" s="203">
        <v>34</v>
      </c>
      <c r="B46" s="205" t="s">
        <v>283</v>
      </c>
      <c r="D46" s="203" t="s">
        <v>111</v>
      </c>
    </row>
    <row r="47" spans="1:5" ht="16" x14ac:dyDescent="0.2">
      <c r="A47" s="203">
        <v>35</v>
      </c>
      <c r="B47" s="205" t="s">
        <v>284</v>
      </c>
      <c r="D47" s="203" t="s">
        <v>133</v>
      </c>
    </row>
    <row r="48" spans="1:5" ht="17" x14ac:dyDescent="0.2">
      <c r="A48">
        <v>36</v>
      </c>
      <c r="B48" s="204" t="s">
        <v>285</v>
      </c>
      <c r="D48" s="203" t="s">
        <v>286</v>
      </c>
      <c r="E48" t="s">
        <v>287</v>
      </c>
    </row>
    <row r="49" spans="1:5" ht="68" x14ac:dyDescent="0.2">
      <c r="A49" s="203">
        <v>37</v>
      </c>
      <c r="B49" s="204" t="s">
        <v>288</v>
      </c>
      <c r="D49" s="203" t="s">
        <v>122</v>
      </c>
    </row>
    <row r="50" spans="1:5" ht="51" x14ac:dyDescent="0.2">
      <c r="A50">
        <v>38</v>
      </c>
      <c r="B50" s="204" t="s">
        <v>289</v>
      </c>
      <c r="E50" t="s">
        <v>290</v>
      </c>
    </row>
    <row r="51" spans="1:5" ht="16" x14ac:dyDescent="0.2">
      <c r="A51" s="203">
        <v>39</v>
      </c>
      <c r="B51" s="205" t="s">
        <v>291</v>
      </c>
      <c r="E51" t="s">
        <v>292</v>
      </c>
    </row>
    <row r="52" spans="1:5" ht="16" x14ac:dyDescent="0.2">
      <c r="A52" s="203">
        <v>40</v>
      </c>
      <c r="B52" s="205" t="s">
        <v>293</v>
      </c>
      <c r="D52" s="203" t="s">
        <v>58</v>
      </c>
    </row>
    <row r="54" spans="1:5" ht="16" x14ac:dyDescent="0.2">
      <c r="B54" s="200" t="s">
        <v>294</v>
      </c>
    </row>
    <row r="56" spans="1:5" ht="16" x14ac:dyDescent="0.2">
      <c r="A56" s="203">
        <v>41</v>
      </c>
      <c r="B56" s="205" t="s">
        <v>295</v>
      </c>
    </row>
    <row r="57" spans="1:5" ht="17" x14ac:dyDescent="0.2">
      <c r="B57" s="204" t="s">
        <v>296</v>
      </c>
      <c r="C57" s="203"/>
      <c r="D57" s="203" t="s">
        <v>129</v>
      </c>
    </row>
    <row r="58" spans="1:5" ht="17" x14ac:dyDescent="0.2">
      <c r="B58" s="204" t="s">
        <v>297</v>
      </c>
      <c r="C58" s="203"/>
      <c r="D58" s="203" t="s">
        <v>165</v>
      </c>
      <c r="E58" t="s">
        <v>298</v>
      </c>
    </row>
    <row r="59" spans="1:5" ht="17" x14ac:dyDescent="0.2">
      <c r="B59" s="204" t="s">
        <v>299</v>
      </c>
      <c r="C59" s="203"/>
      <c r="D59" s="203" t="s">
        <v>191</v>
      </c>
    </row>
    <row r="60" spans="1:5" ht="17" x14ac:dyDescent="0.2">
      <c r="B60" s="204" t="s">
        <v>300</v>
      </c>
      <c r="D60" s="206" t="s">
        <v>163</v>
      </c>
    </row>
    <row r="61" spans="1:5" ht="34" x14ac:dyDescent="0.2">
      <c r="B61" s="204" t="s">
        <v>302</v>
      </c>
      <c r="D61" t="s">
        <v>301</v>
      </c>
    </row>
    <row r="62" spans="1:5" ht="34" x14ac:dyDescent="0.2">
      <c r="B62" s="204" t="s">
        <v>303</v>
      </c>
      <c r="C62" s="203"/>
      <c r="D62" s="203" t="s">
        <v>251</v>
      </c>
      <c r="E62" t="s">
        <v>304</v>
      </c>
    </row>
    <row r="63" spans="1:5" ht="34" x14ac:dyDescent="0.2">
      <c r="B63" s="204" t="s">
        <v>305</v>
      </c>
      <c r="C63" s="203"/>
      <c r="D63" s="203" t="s">
        <v>111</v>
      </c>
      <c r="E63" t="s">
        <v>306</v>
      </c>
    </row>
    <row r="64" spans="1:5" ht="16" x14ac:dyDescent="0.2">
      <c r="B64" s="205" t="s">
        <v>307</v>
      </c>
      <c r="D64" t="s">
        <v>308</v>
      </c>
      <c r="E64" t="s">
        <v>309</v>
      </c>
    </row>
    <row r="65" spans="1:5" ht="34" x14ac:dyDescent="0.2">
      <c r="B65" s="204" t="s">
        <v>310</v>
      </c>
      <c r="D65" t="s">
        <v>301</v>
      </c>
      <c r="E65" t="s">
        <v>311</v>
      </c>
    </row>
    <row r="66" spans="1:5" ht="16" x14ac:dyDescent="0.2">
      <c r="B66" s="205" t="s">
        <v>312</v>
      </c>
      <c r="C66" s="203"/>
      <c r="D66" s="203" t="s">
        <v>183</v>
      </c>
      <c r="E66" t="s">
        <v>313</v>
      </c>
    </row>
    <row r="67" spans="1:5" ht="17" x14ac:dyDescent="0.2">
      <c r="B67" s="204" t="s">
        <v>314</v>
      </c>
      <c r="C67" s="203"/>
      <c r="D67" s="203" t="s">
        <v>315</v>
      </c>
      <c r="E67" t="s">
        <v>316</v>
      </c>
    </row>
    <row r="68" spans="1:5" ht="51" x14ac:dyDescent="0.2">
      <c r="A68" s="203">
        <v>42</v>
      </c>
      <c r="B68" s="204" t="s">
        <v>317</v>
      </c>
      <c r="D68" s="203" t="s">
        <v>71</v>
      </c>
      <c r="E68" t="s">
        <v>318</v>
      </c>
    </row>
    <row r="69" spans="1:5" ht="34" x14ac:dyDescent="0.2">
      <c r="A69" s="203">
        <v>43</v>
      </c>
      <c r="B69" s="204" t="s">
        <v>319</v>
      </c>
      <c r="D69" s="203" t="s">
        <v>136</v>
      </c>
      <c r="E69" t="s">
        <v>320</v>
      </c>
    </row>
    <row r="70" spans="1:5" ht="34" x14ac:dyDescent="0.2">
      <c r="A70" s="203">
        <v>44</v>
      </c>
      <c r="B70" s="204" t="s">
        <v>321</v>
      </c>
      <c r="D70" s="203" t="s">
        <v>41</v>
      </c>
    </row>
    <row r="71" spans="1:5" ht="34" customHeight="1" x14ac:dyDescent="0.2">
      <c r="A71" s="203">
        <v>45</v>
      </c>
      <c r="B71" s="204" t="s">
        <v>322</v>
      </c>
      <c r="D71" s="203" t="s">
        <v>45</v>
      </c>
    </row>
    <row r="72" spans="1:5" ht="34" x14ac:dyDescent="0.2">
      <c r="A72" s="203">
        <v>46</v>
      </c>
      <c r="B72" s="204" t="s">
        <v>323</v>
      </c>
      <c r="D72" s="203" t="s">
        <v>48</v>
      </c>
    </row>
    <row r="73" spans="1:5" ht="34" x14ac:dyDescent="0.2">
      <c r="A73">
        <v>47</v>
      </c>
      <c r="B73" s="204" t="s">
        <v>324</v>
      </c>
      <c r="D73" s="203" t="s">
        <v>286</v>
      </c>
      <c r="E73" t="s">
        <v>325</v>
      </c>
    </row>
    <row r="74" spans="1:5" ht="32" customHeight="1" x14ac:dyDescent="0.2">
      <c r="A74" s="203">
        <v>48</v>
      </c>
      <c r="B74" s="204" t="s">
        <v>326</v>
      </c>
      <c r="D74" s="203" t="s">
        <v>53</v>
      </c>
      <c r="E74" t="s">
        <v>327</v>
      </c>
    </row>
    <row r="75" spans="1:5" ht="34" x14ac:dyDescent="0.2">
      <c r="A75" s="203">
        <v>49</v>
      </c>
      <c r="B75" s="204" t="s">
        <v>328</v>
      </c>
      <c r="D75" s="203" t="s">
        <v>75</v>
      </c>
      <c r="E75" t="s">
        <v>329</v>
      </c>
    </row>
    <row r="76" spans="1:5" ht="34" x14ac:dyDescent="0.2">
      <c r="A76" s="203">
        <v>50</v>
      </c>
      <c r="B76" s="204" t="s">
        <v>330</v>
      </c>
      <c r="D76" s="203" t="s">
        <v>361</v>
      </c>
    </row>
    <row r="77" spans="1:5" ht="16" x14ac:dyDescent="0.2">
      <c r="A77" s="203">
        <v>51</v>
      </c>
      <c r="B77" s="205" t="s">
        <v>331</v>
      </c>
      <c r="D77" s="203" t="s">
        <v>62</v>
      </c>
      <c r="E77" t="s">
        <v>329</v>
      </c>
    </row>
    <row r="78" spans="1:5" ht="34" x14ac:dyDescent="0.2">
      <c r="A78" s="203">
        <v>52</v>
      </c>
      <c r="B78" s="204" t="s">
        <v>332</v>
      </c>
      <c r="D78" s="203" t="s">
        <v>37</v>
      </c>
      <c r="E78" t="s">
        <v>329</v>
      </c>
    </row>
    <row r="79" spans="1:5" ht="16" x14ac:dyDescent="0.2">
      <c r="A79" s="203">
        <v>53</v>
      </c>
      <c r="B79" s="205" t="s">
        <v>333</v>
      </c>
      <c r="D79" s="203" t="s">
        <v>65</v>
      </c>
      <c r="E79" t="s">
        <v>329</v>
      </c>
    </row>
    <row r="80" spans="1:5" ht="16" x14ac:dyDescent="0.2">
      <c r="A80" s="203">
        <v>54</v>
      </c>
      <c r="B80" s="205" t="s">
        <v>334</v>
      </c>
      <c r="D80" s="203" t="s">
        <v>53</v>
      </c>
    </row>
    <row r="81" spans="1:5" ht="16" x14ac:dyDescent="0.2">
      <c r="A81">
        <v>55</v>
      </c>
      <c r="B81" s="205" t="s">
        <v>335</v>
      </c>
      <c r="D81" s="203" t="s">
        <v>286</v>
      </c>
      <c r="E81" t="s">
        <v>336</v>
      </c>
    </row>
    <row r="82" spans="1:5" ht="16" x14ac:dyDescent="0.2">
      <c r="A82" s="203">
        <v>56</v>
      </c>
      <c r="B82" s="205" t="s">
        <v>337</v>
      </c>
      <c r="D82" s="203" t="s">
        <v>125</v>
      </c>
      <c r="E82" t="s">
        <v>338</v>
      </c>
    </row>
    <row r="83" spans="1:5" ht="16" x14ac:dyDescent="0.2">
      <c r="A83" s="203">
        <v>57</v>
      </c>
      <c r="B83" s="205" t="s">
        <v>339</v>
      </c>
      <c r="D83" s="203" t="s">
        <v>114</v>
      </c>
    </row>
    <row r="84" spans="1:5" ht="16" x14ac:dyDescent="0.2">
      <c r="A84" s="203">
        <v>58</v>
      </c>
      <c r="B84" s="205" t="s">
        <v>340</v>
      </c>
      <c r="D84" s="203" t="s">
        <v>45</v>
      </c>
    </row>
    <row r="85" spans="1:5" ht="16" x14ac:dyDescent="0.2">
      <c r="A85" s="203">
        <v>59</v>
      </c>
      <c r="B85" s="205" t="s">
        <v>341</v>
      </c>
      <c r="D85" s="203" t="s">
        <v>20</v>
      </c>
    </row>
    <row r="86" spans="1:5" ht="16" x14ac:dyDescent="0.2">
      <c r="A86" s="203">
        <v>60</v>
      </c>
      <c r="B86" s="205" t="s">
        <v>342</v>
      </c>
      <c r="D86" s="203" t="s">
        <v>25</v>
      </c>
      <c r="E86" t="s">
        <v>327</v>
      </c>
    </row>
    <row r="87" spans="1:5" ht="16" x14ac:dyDescent="0.2">
      <c r="A87" s="203">
        <v>61</v>
      </c>
      <c r="B87" s="205" t="s">
        <v>343</v>
      </c>
      <c r="D87" s="203" t="s">
        <v>27</v>
      </c>
      <c r="E87" t="s">
        <v>327</v>
      </c>
    </row>
    <row r="88" spans="1:5" ht="16" x14ac:dyDescent="0.2">
      <c r="A88" s="203">
        <v>62</v>
      </c>
      <c r="B88" s="205" t="s">
        <v>344</v>
      </c>
      <c r="D88" s="203" t="s">
        <v>56</v>
      </c>
    </row>
    <row r="89" spans="1:5" ht="16" x14ac:dyDescent="0.2">
      <c r="A89" s="203">
        <v>63</v>
      </c>
      <c r="B89" s="205" t="s">
        <v>345</v>
      </c>
      <c r="D89" s="203" t="s">
        <v>53</v>
      </c>
    </row>
    <row r="90" spans="1:5" ht="16" x14ac:dyDescent="0.2">
      <c r="A90" s="203">
        <v>64</v>
      </c>
      <c r="B90" s="205" t="s">
        <v>346</v>
      </c>
      <c r="D90" s="203" t="s">
        <v>69</v>
      </c>
    </row>
    <row r="91" spans="1:5" ht="16" x14ac:dyDescent="0.2">
      <c r="A91" s="203">
        <v>65</v>
      </c>
      <c r="B91" s="205" t="s">
        <v>347</v>
      </c>
      <c r="D91" s="203" t="s">
        <v>20</v>
      </c>
    </row>
    <row r="92" spans="1:5" ht="16" x14ac:dyDescent="0.2">
      <c r="A92" s="203">
        <v>66</v>
      </c>
      <c r="B92" s="205" t="s">
        <v>348</v>
      </c>
      <c r="D92" s="203" t="s">
        <v>20</v>
      </c>
    </row>
    <row r="93" spans="1:5" ht="16" x14ac:dyDescent="0.2">
      <c r="A93" s="203">
        <v>67</v>
      </c>
      <c r="B93" s="205" t="s">
        <v>349</v>
      </c>
      <c r="D93" s="203" t="s">
        <v>30</v>
      </c>
    </row>
    <row r="94" spans="1:5" ht="34" x14ac:dyDescent="0.2">
      <c r="A94" s="203">
        <v>68</v>
      </c>
      <c r="B94" s="204" t="s">
        <v>350</v>
      </c>
      <c r="D94" s="203" t="s">
        <v>34</v>
      </c>
    </row>
    <row r="95" spans="1:5" ht="16" x14ac:dyDescent="0.2">
      <c r="A95" s="203">
        <v>69</v>
      </c>
      <c r="B95" s="205" t="s">
        <v>351</v>
      </c>
      <c r="D95" s="203" t="s">
        <v>119</v>
      </c>
    </row>
    <row r="96" spans="1:5" ht="16" x14ac:dyDescent="0.2">
      <c r="A96" s="203">
        <v>70</v>
      </c>
      <c r="B96" s="205" t="s">
        <v>352</v>
      </c>
      <c r="D96" s="203" t="s">
        <v>119</v>
      </c>
    </row>
    <row r="97" spans="1:5" ht="16" x14ac:dyDescent="0.2">
      <c r="A97" s="203">
        <v>71</v>
      </c>
      <c r="B97" s="205" t="s">
        <v>353</v>
      </c>
      <c r="D97" s="203" t="s">
        <v>5</v>
      </c>
      <c r="E97" t="s">
        <v>327</v>
      </c>
    </row>
    <row r="98" spans="1:5" ht="16" x14ac:dyDescent="0.2">
      <c r="A98" s="203">
        <v>72</v>
      </c>
      <c r="B98" s="205" t="s">
        <v>354</v>
      </c>
      <c r="D98" s="203" t="s">
        <v>8</v>
      </c>
      <c r="E98" t="s">
        <v>355</v>
      </c>
    </row>
    <row r="99" spans="1:5" ht="16" x14ac:dyDescent="0.2">
      <c r="A99" s="203">
        <v>73</v>
      </c>
      <c r="B99" s="205" t="s">
        <v>356</v>
      </c>
      <c r="D99" s="203" t="s">
        <v>12</v>
      </c>
      <c r="E99" t="s">
        <v>357</v>
      </c>
    </row>
    <row r="100" spans="1:5" ht="16" x14ac:dyDescent="0.2">
      <c r="A100" s="203"/>
    </row>
  </sheetData>
  <pageMargins left="0.7" right="0.7" top="0.75" bottom="0.75" header="0.3" footer="0.3"/>
  <pageSetup scale="55" fitToHeight="3"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By Category</vt:lpstr>
      <vt:lpstr>By Priority Level</vt:lpstr>
      <vt:lpstr>FMP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Bret Watson</cp:lastModifiedBy>
  <cp:lastPrinted>2020-10-01T03:46:19Z</cp:lastPrinted>
  <dcterms:created xsi:type="dcterms:W3CDTF">2020-09-30T23:41:35Z</dcterms:created>
  <dcterms:modified xsi:type="dcterms:W3CDTF">2024-01-25T19:02:37Z</dcterms:modified>
</cp:coreProperties>
</file>